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ja.sprunka\Desktop\"/>
    </mc:Choice>
  </mc:AlternateContent>
  <xr:revisionPtr revIDLastSave="0" documentId="8_{8475145A-861B-4051-9980-2B95F54483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1.09.2024." sheetId="5" r:id="rId1"/>
    <sheet name="KVSK_IZVSK_01.01.2024.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C9" i="4"/>
  <c r="U9" i="4" s="1"/>
  <c r="V9" i="4" s="1"/>
  <c r="C39" i="5"/>
  <c r="U39" i="5" s="1"/>
  <c r="V39" i="5" s="1"/>
  <c r="C38" i="5"/>
  <c r="U38" i="5" s="1"/>
  <c r="V38" i="5" s="1"/>
  <c r="U37" i="5"/>
  <c r="V37" i="5" s="1"/>
  <c r="C37" i="5"/>
  <c r="B37" i="5"/>
  <c r="C36" i="5"/>
  <c r="U36" i="5" s="1"/>
  <c r="V36" i="5" s="1"/>
  <c r="B36" i="5"/>
  <c r="U35" i="5"/>
  <c r="V35" i="5" s="1"/>
  <c r="C35" i="5"/>
  <c r="B35" i="5"/>
  <c r="C34" i="5"/>
  <c r="U34" i="5" s="1"/>
  <c r="V34" i="5" s="1"/>
  <c r="B34" i="5"/>
  <c r="U33" i="5"/>
  <c r="V33" i="5" s="1"/>
  <c r="C33" i="5"/>
  <c r="C32" i="5"/>
  <c r="U32" i="5" s="1"/>
  <c r="V32" i="5" s="1"/>
  <c r="C31" i="5"/>
  <c r="U31" i="5" s="1"/>
  <c r="V31" i="5" s="1"/>
  <c r="B31" i="5"/>
  <c r="B25" i="5" s="1"/>
  <c r="B40" i="5" s="1"/>
  <c r="C30" i="5"/>
  <c r="U30" i="5" s="1"/>
  <c r="V30" i="5" s="1"/>
  <c r="C29" i="5"/>
  <c r="U29" i="5" s="1"/>
  <c r="V29" i="5" s="1"/>
  <c r="U28" i="5"/>
  <c r="V28" i="5" s="1"/>
  <c r="C28" i="5"/>
  <c r="C27" i="5"/>
  <c r="U27" i="5" s="1"/>
  <c r="V27" i="5" s="1"/>
  <c r="C26" i="5"/>
  <c r="U26" i="5" s="1"/>
  <c r="V26" i="5" s="1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U25" i="5" s="1"/>
  <c r="V25" i="5" s="1"/>
  <c r="U24" i="5"/>
  <c r="V24" i="5" s="1"/>
  <c r="C24" i="5"/>
  <c r="C23" i="5"/>
  <c r="U23" i="5" s="1"/>
  <c r="V23" i="5" s="1"/>
  <c r="U22" i="5"/>
  <c r="V22" i="5" s="1"/>
  <c r="C22" i="5"/>
  <c r="C21" i="5"/>
  <c r="U21" i="5" s="1"/>
  <c r="V21" i="5" s="1"/>
  <c r="U20" i="5"/>
  <c r="V20" i="5" s="1"/>
  <c r="C20" i="5"/>
  <c r="C19" i="5"/>
  <c r="U19" i="5" s="1"/>
  <c r="V19" i="5" s="1"/>
  <c r="C18" i="5"/>
  <c r="U18" i="5" s="1"/>
  <c r="V18" i="5" s="1"/>
  <c r="C17" i="5"/>
  <c r="U17" i="5" s="1"/>
  <c r="V17" i="5" s="1"/>
  <c r="U16" i="5"/>
  <c r="V16" i="5" s="1"/>
  <c r="C16" i="5"/>
  <c r="C15" i="5"/>
  <c r="U15" i="5" s="1"/>
  <c r="V15" i="5" s="1"/>
  <c r="U14" i="5"/>
  <c r="V14" i="5" s="1"/>
  <c r="C14" i="5"/>
  <c r="C13" i="5"/>
  <c r="U13" i="5" s="1"/>
  <c r="V13" i="5" s="1"/>
  <c r="U12" i="5"/>
  <c r="V12" i="5" s="1"/>
  <c r="C12" i="5"/>
  <c r="C11" i="5"/>
  <c r="U11" i="5" s="1"/>
  <c r="V11" i="5" s="1"/>
  <c r="C10" i="5"/>
  <c r="U10" i="5" s="1"/>
  <c r="V10" i="5" s="1"/>
  <c r="T9" i="5"/>
  <c r="T40" i="5" s="1"/>
  <c r="S9" i="5"/>
  <c r="S40" i="5" s="1"/>
  <c r="R9" i="5"/>
  <c r="R40" i="5" s="1"/>
  <c r="Q9" i="5"/>
  <c r="Q40" i="5" s="1"/>
  <c r="P9" i="5"/>
  <c r="P40" i="5" s="1"/>
  <c r="O9" i="5"/>
  <c r="O40" i="5" s="1"/>
  <c r="N9" i="5"/>
  <c r="N40" i="5" s="1"/>
  <c r="M9" i="5"/>
  <c r="M40" i="5" s="1"/>
  <c r="L9" i="5"/>
  <c r="L40" i="5" s="1"/>
  <c r="K9" i="5"/>
  <c r="K40" i="5" s="1"/>
  <c r="J9" i="5"/>
  <c r="J40" i="5" s="1"/>
  <c r="I9" i="5"/>
  <c r="I40" i="5" s="1"/>
  <c r="H9" i="5"/>
  <c r="H40" i="5" s="1"/>
  <c r="G9" i="5"/>
  <c r="G40" i="5" s="1"/>
  <c r="F9" i="5"/>
  <c r="F40" i="5" s="1"/>
  <c r="E9" i="5"/>
  <c r="E40" i="5" s="1"/>
  <c r="D9" i="5"/>
  <c r="D40" i="5" s="1"/>
  <c r="C9" i="5" l="1"/>
  <c r="U9" i="5" l="1"/>
  <c r="V9" i="5" s="1"/>
  <c r="C40" i="5"/>
  <c r="U40" i="5" s="1"/>
  <c r="V40" i="5" s="1"/>
</calcChain>
</file>

<file path=xl/sharedStrings.xml><?xml version="1.0" encoding="utf-8"?>
<sst xmlns="http://schemas.openxmlformats.org/spreadsheetml/2006/main" count="99" uniqueCount="74">
  <si>
    <t>1.pielikums</t>
  </si>
  <si>
    <t xml:space="preserve">Iestādes nosaukums </t>
  </si>
  <si>
    <r>
      <rPr>
        <b/>
        <sz val="8"/>
        <rFont val="Verdana"/>
        <family val="2"/>
        <charset val="186"/>
      </rPr>
      <t xml:space="preserve">Izdevumi pavisam </t>
    </r>
    <r>
      <rPr>
        <sz val="8"/>
        <rFont val="Verdana"/>
        <family val="2"/>
        <charset val="186"/>
      </rPr>
      <t xml:space="preserve">(SUM(4:19)) </t>
    </r>
  </si>
  <si>
    <t>Pakalpojumu apmaksa</t>
  </si>
  <si>
    <r>
      <rPr>
        <b/>
        <sz val="7"/>
        <rFont val="Verdana"/>
        <family val="2"/>
        <charset val="186"/>
      </rPr>
      <t>Krājumi, materiāli, energoresursi, preces, biroja preces un inventārs,</t>
    </r>
    <r>
      <rPr>
        <sz val="7"/>
        <rFont val="Verdana"/>
        <family val="2"/>
        <charset val="186"/>
      </rPr>
      <t xml:space="preserve"> kurus neuzskaita pamatkapitāla veidošanā</t>
    </r>
  </si>
  <si>
    <t>Izdevumi periodikas iegādei</t>
  </si>
  <si>
    <t>Bibliotēku krājumi</t>
  </si>
  <si>
    <t>Pasta, telefona un citi sakaru pakalpojumi</t>
  </si>
  <si>
    <t>Izdevumi par komunālajiem pakalpojumiem</t>
  </si>
  <si>
    <t>Informācijas tehnoloģiju pakalpojumi</t>
  </si>
  <si>
    <t>Izdevumi par dažādām precēm un inventāru</t>
  </si>
  <si>
    <t>Zāles, ķimikālijas, laboratorijas preces, medicīniskās ierīces</t>
  </si>
  <si>
    <t>Iestāžu uzturēšanas materiāli un preces</t>
  </si>
  <si>
    <t>Mācību līdzekļi un materiāli</t>
  </si>
  <si>
    <t>gadā</t>
  </si>
  <si>
    <t>mēnesī</t>
  </si>
  <si>
    <t>Pirmsskolas izglītība</t>
  </si>
  <si>
    <t xml:space="preserve">Talsu PII "Sprīdītis"   </t>
  </si>
  <si>
    <t xml:space="preserve">Talsu PII "Saulīte"    </t>
  </si>
  <si>
    <t xml:space="preserve">Talsu PII "Zvaniņš"   </t>
  </si>
  <si>
    <t>Talsu PII "Pīlādzītis"</t>
  </si>
  <si>
    <t>Sabiles PII "Vīnodziņa"</t>
  </si>
  <si>
    <t>Valdemārpils PII "Saulstariņš"</t>
  </si>
  <si>
    <t>Pastendes PII "Ķipars"</t>
  </si>
  <si>
    <t>Laidzes PII "Papardīte"</t>
  </si>
  <si>
    <t>Laucienes PII "Bitīte"</t>
  </si>
  <si>
    <t>Vandzenes PII "Zīlīte"</t>
  </si>
  <si>
    <t>Talsu PII "Kastanītis"</t>
  </si>
  <si>
    <t xml:space="preserve">Rojas PII "Zelta Zivtiņa"   </t>
  </si>
  <si>
    <t xml:space="preserve">Mērsraga PII "Dārta"   </t>
  </si>
  <si>
    <t xml:space="preserve">Dundagas PII "Kurzemīte"   </t>
  </si>
  <si>
    <t>Vispārējā izglītība</t>
  </si>
  <si>
    <t>Talsu pamatskola</t>
  </si>
  <si>
    <t>Talsu Valsts ģimnāzija</t>
  </si>
  <si>
    <t>Talsu 2.vidusskola</t>
  </si>
  <si>
    <t>Talsu novada vidusskola</t>
  </si>
  <si>
    <t>Sabiles pamatskola</t>
  </si>
  <si>
    <t>Stendes pamatskola</t>
  </si>
  <si>
    <t>Valdemārpils vidusskola</t>
  </si>
  <si>
    <t>Pastendes pamatskola</t>
  </si>
  <si>
    <t>Laucienes pamatskola</t>
  </si>
  <si>
    <t>Lībagu sākumskola</t>
  </si>
  <si>
    <t>Rojas vidusskola</t>
  </si>
  <si>
    <t>Mērsraga vidusskola</t>
  </si>
  <si>
    <t>Dundagas vidusskola</t>
  </si>
  <si>
    <t>Kopā pavisam:</t>
  </si>
  <si>
    <r>
      <rPr>
        <b/>
        <sz val="7"/>
        <rFont val="Verdana"/>
        <family val="2"/>
        <charset val="186"/>
      </rPr>
      <t xml:space="preserve">Atalgojums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valsts budžeta finansējumu, prēmijas un naudas balvas EKK 1148, EKK 1170)</t>
    </r>
  </si>
  <si>
    <r>
      <rPr>
        <b/>
        <sz val="7"/>
        <rFont val="Verdana"/>
        <family val="2"/>
        <charset val="186"/>
      </rPr>
      <t>VSAOI, pabalsti un kompensācijas</t>
    </r>
    <r>
      <rPr>
        <sz val="7"/>
        <rFont val="Verdana"/>
        <family val="2"/>
        <charset val="186"/>
      </rPr>
      <t xml:space="preserve"> 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valsts budžeta finansējumu, VSAOI no EKK 1148, EKK 1170)</t>
    </r>
  </si>
  <si>
    <r>
      <rPr>
        <b/>
        <sz val="7"/>
        <rFont val="Verdana"/>
        <family val="2"/>
        <charset val="186"/>
      </rPr>
      <t xml:space="preserve">Mācību, darba un dienesta komandējumi, dienesta, darba braucieni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ārvalstu mācību, darba un dienesta komandējumus EKK 2120)</t>
    </r>
  </si>
  <si>
    <r>
      <t xml:space="preserve">Dažādi pakalpojumi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izdevumus par transporta pakalpojumiem EKK 2233)</t>
    </r>
  </si>
  <si>
    <r>
      <rPr>
        <b/>
        <sz val="7"/>
        <rFont val="Verdana"/>
        <family val="2"/>
        <charset val="186"/>
      </rPr>
      <t xml:space="preserve">Remontdarbi un iestāžu uzturēšanas pakalpojumi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kapitālo remontu EKK 2241)</t>
    </r>
  </si>
  <si>
    <r>
      <rPr>
        <b/>
        <sz val="7"/>
        <rFont val="Verdana"/>
        <family val="2"/>
        <charset val="186"/>
      </rPr>
      <t xml:space="preserve">Īres un nomas maksa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transportlīdzekļu nomas maksu EKK 2262)</t>
    </r>
  </si>
  <si>
    <r>
      <rPr>
        <b/>
        <sz val="7"/>
        <rFont val="Verdana"/>
        <family val="2"/>
        <charset val="186"/>
      </rPr>
      <t xml:space="preserve">Kurināmais un enerģētiskie materiāli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degvielas izdevumus EKK 2322)</t>
    </r>
  </si>
  <si>
    <r>
      <rPr>
        <b/>
        <sz val="7"/>
        <rFont val="Verdana"/>
        <family val="2"/>
        <charset val="186"/>
      </rPr>
      <t xml:space="preserve">Aprūpē un apgādē esošo personu uzturēšana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t.sk.</t>
    </r>
    <r>
      <rPr>
        <sz val="7"/>
        <rFont val="Verdana"/>
        <family val="2"/>
        <charset val="186"/>
      </rPr>
      <t xml:space="preserve"> ēdināšanas izdevumi EKK 2363 1.-4. klasei, 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ēdin. izdev. PII, spec. PII un visp.izgl.iestādēs no 5.klases)</t>
    </r>
  </si>
  <si>
    <r>
      <rPr>
        <b/>
        <sz val="7"/>
        <rFont val="Verdana"/>
        <family val="2"/>
        <charset val="186"/>
      </rPr>
      <t xml:space="preserve">Aprūpē un apgādē esošo personu uzturēšana </t>
    </r>
    <r>
      <rPr>
        <sz val="7"/>
        <rFont val="Verdana"/>
        <family val="2"/>
        <charset val="186"/>
      </rPr>
      <t>(</t>
    </r>
    <r>
      <rPr>
        <u/>
        <sz val="7"/>
        <rFont val="Verdana"/>
        <family val="2"/>
        <charset val="186"/>
      </rPr>
      <t>izņemot</t>
    </r>
    <r>
      <rPr>
        <sz val="7"/>
        <rFont val="Verdana"/>
        <family val="2"/>
        <charset val="186"/>
      </rPr>
      <t xml:space="preserve"> ēdināšanas izdevumus)</t>
    </r>
  </si>
  <si>
    <r>
      <rPr>
        <b/>
        <sz val="8"/>
        <color theme="1"/>
        <rFont val="Verdana"/>
        <family val="2"/>
        <charset val="186"/>
      </rPr>
      <t xml:space="preserve">Izdevumi pavisam </t>
    </r>
    <r>
      <rPr>
        <sz val="8"/>
        <color theme="1"/>
        <rFont val="Verdana"/>
        <family val="2"/>
        <charset val="186"/>
      </rPr>
      <t xml:space="preserve">(SUM(4:19)) </t>
    </r>
  </si>
  <si>
    <t>2.pielikums</t>
  </si>
  <si>
    <t>Talsu pilsētas skola ar zemākajām viena izglītojamā izmaksām (bez 1.-4.klases ēdināšanas līdzfinansējuma)</t>
  </si>
  <si>
    <t>Faktiskās izmaksas uz vienu izglītojamo (vidēji)</t>
  </si>
  <si>
    <t>Sagatavotājs</t>
  </si>
  <si>
    <r>
      <t>Faktiskās izmaksas uz vienu izglītojamo</t>
    </r>
    <r>
      <rPr>
        <sz val="8"/>
        <color rgb="FFFF0000"/>
        <rFont val="Verdana"/>
        <family val="2"/>
        <charset val="186"/>
      </rPr>
      <t xml:space="preserve"> </t>
    </r>
    <r>
      <rPr>
        <sz val="8"/>
        <rFont val="Verdana"/>
        <family val="2"/>
        <charset val="186"/>
      </rPr>
      <t>(vidēji)</t>
    </r>
  </si>
  <si>
    <t>Aprēķins veikts pēc 2023.gada naudas plūsmas izdevumiem, pamatojoties uz Ministru kabineta 28.06.2016. noteikumu Nr.418 "Kārtība, kādā veicami pašvaldību savstarpējie norēķini par izglītības iestāžu sniegtajiem pakalpojumiem" 9.punktu.</t>
  </si>
  <si>
    <t>Aprēķins veikts pēc 2023.gada naudas plūsmas izdevumiem, pamatojoties uz Ministru kabineta 28.06.2016. noteikumu Nr.418 "Kārtība, kādā veicami pašvaldību savstarpējie norēķini par izglītības iestāžu sniegtajiem pakalpojumiem" 9.punktu, neiekļaujot 1.-4.klašu ēdināšanas izmaksas</t>
  </si>
  <si>
    <t>Domes priekšsēdētājs                                                                                                                                                                                                                                           A.Āboliņš</t>
  </si>
  <si>
    <t>Virbu PII "Zīļuks"</t>
  </si>
  <si>
    <t>Pūņu sākumskola</t>
  </si>
  <si>
    <t xml:space="preserve">Izglītojamā izmaksas periodam no 2024. gada 1. septembra līdz 2024. gada 31. decembrim, kādā apmērā Talsu novada pašvaldība piedalās privāto izglītības iestāžu finansēšanā </t>
  </si>
  <si>
    <t xml:space="preserve">Izglītojamā izmaksas Talsu novada pašvaldības dibinātajās izglītības iestādēs periodam no 2024. gada 1. septembra līdz 2024. gada 31. decembrim </t>
  </si>
  <si>
    <t>Uldis Katlaps, 29468902</t>
  </si>
  <si>
    <t>uldis.katlaps@talsi.lv</t>
  </si>
  <si>
    <t>Talsu novada pašvaldības domes 31.10.2024. lēmumam Nr.____</t>
  </si>
  <si>
    <t>Talsu novada pašvaldības domes 31.10.2024. lēmumam Nr._______</t>
  </si>
  <si>
    <r>
      <t xml:space="preserve">Skolēnu / audzēkņu skaits 01.09. 2024. </t>
    </r>
    <r>
      <rPr>
        <sz val="7"/>
        <color theme="1"/>
        <rFont val="Verdana"/>
        <family val="2"/>
        <charset val="186"/>
      </rPr>
      <t>(avots: Valsts Izglītības Informācijas Sistēma)</t>
    </r>
  </si>
  <si>
    <r>
      <t xml:space="preserve">Skolēnu / audzēkņu skaits 01.09. 2024. </t>
    </r>
    <r>
      <rPr>
        <sz val="7"/>
        <rFont val="Verdana"/>
        <family val="2"/>
        <charset val="186"/>
      </rPr>
      <t>(avots: Valsts Izglītības Informācijas Sistēma)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</si>
</sst>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7"/>
      <name val="Verdana"/>
      <family val="2"/>
      <charset val="186"/>
    </font>
    <font>
      <b/>
      <sz val="7"/>
      <name val="Verdana"/>
      <family val="2"/>
      <charset val="186"/>
    </font>
    <font>
      <b/>
      <sz val="11"/>
      <name val="Verdana"/>
      <family val="2"/>
      <charset val="186"/>
    </font>
    <font>
      <sz val="8"/>
      <name val="Verdana"/>
      <family val="2"/>
      <charset val="186"/>
    </font>
    <font>
      <b/>
      <sz val="8"/>
      <name val="Verdana"/>
      <family val="2"/>
      <charset val="186"/>
    </font>
    <font>
      <sz val="6.5"/>
      <name val="Verdana"/>
      <family val="2"/>
      <charset val="186"/>
    </font>
    <font>
      <i/>
      <sz val="6"/>
      <name val="Verdana"/>
      <family val="2"/>
      <charset val="186"/>
    </font>
    <font>
      <sz val="11"/>
      <name val="Calibri"/>
      <family val="2"/>
      <scheme val="minor"/>
    </font>
    <font>
      <u/>
      <sz val="7"/>
      <name val="Verdana"/>
      <family val="2"/>
      <charset val="186"/>
    </font>
    <font>
      <i/>
      <sz val="9"/>
      <name val="Verdana"/>
      <family val="2"/>
      <charset val="186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Verdana"/>
      <family val="2"/>
      <charset val="186"/>
    </font>
    <font>
      <b/>
      <sz val="8"/>
      <color theme="1"/>
      <name val="Verdana"/>
      <family val="2"/>
      <charset val="186"/>
    </font>
    <font>
      <sz val="6"/>
      <color theme="1"/>
      <name val="Verdana"/>
      <family val="2"/>
      <charset val="186"/>
    </font>
    <font>
      <sz val="6"/>
      <name val="Verdana"/>
      <family val="2"/>
      <charset val="186"/>
    </font>
    <font>
      <sz val="7"/>
      <color theme="1"/>
      <name val="Verdana"/>
      <family val="2"/>
      <charset val="186"/>
    </font>
    <font>
      <b/>
      <sz val="7"/>
      <color rgb="FFFF0000"/>
      <name val="Verdana"/>
      <family val="2"/>
      <charset val="186"/>
    </font>
    <font>
      <sz val="7"/>
      <color rgb="FFFF0000"/>
      <name val="Verdana"/>
      <family val="2"/>
      <charset val="186"/>
    </font>
    <font>
      <i/>
      <sz val="8"/>
      <name val="Verdana"/>
      <family val="2"/>
      <charset val="186"/>
    </font>
    <font>
      <sz val="8"/>
      <color rgb="FFFF0000"/>
      <name val="Verdana"/>
      <family val="2"/>
      <charset val="186"/>
    </font>
    <font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388103885006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40641499069186"/>
        <bgColor indexed="64"/>
      </patternFill>
    </fill>
  </fills>
  <borders count="5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4" fillId="0" borderId="0"/>
    <xf numFmtId="0" fontId="23" fillId="0" borderId="0" applyNumberFormat="0" applyFill="0" applyBorder="0" applyAlignment="0" applyProtection="0"/>
  </cellStyleXfs>
  <cellXfs count="165">
    <xf numFmtId="0" fontId="0" fillId="0" borderId="0" xfId="0"/>
    <xf numFmtId="0" fontId="5" fillId="0" borderId="5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right" vertical="center"/>
    </xf>
    <xf numFmtId="2" fontId="4" fillId="0" borderId="3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1" fontId="5" fillId="2" borderId="5" xfId="1" applyNumberFormat="1" applyFont="1" applyFill="1" applyBorder="1" applyAlignment="1">
      <alignment horizontal="right" vertical="center"/>
    </xf>
    <xf numFmtId="2" fontId="4" fillId="0" borderId="6" xfId="1" applyNumberFormat="1" applyFont="1" applyBorder="1" applyAlignment="1">
      <alignment vertical="center"/>
    </xf>
    <xf numFmtId="2" fontId="4" fillId="0" borderId="7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2" fontId="2" fillId="0" borderId="0" xfId="1" applyNumberFormat="1" applyFont="1"/>
    <xf numFmtId="2" fontId="1" fillId="0" borderId="0" xfId="1" applyNumberFormat="1" applyFont="1"/>
    <xf numFmtId="0" fontId="8" fillId="0" borderId="0" xfId="1" applyFont="1"/>
    <xf numFmtId="0" fontId="2" fillId="0" borderId="2" xfId="1" applyFont="1" applyBorder="1" applyAlignment="1">
      <alignment horizontal="center" vertical="center" textRotation="90" wrapText="1"/>
    </xf>
    <xf numFmtId="0" fontId="1" fillId="0" borderId="2" xfId="1" applyFont="1" applyBorder="1" applyAlignment="1">
      <alignment horizontal="center" vertical="center" textRotation="90" wrapText="1"/>
    </xf>
    <xf numFmtId="0" fontId="1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1" fontId="4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vertical="center"/>
    </xf>
    <xf numFmtId="1" fontId="4" fillId="0" borderId="8" xfId="1" applyNumberFormat="1" applyFont="1" applyBorder="1" applyAlignment="1">
      <alignment horizontal="right" vertical="center"/>
    </xf>
    <xf numFmtId="1" fontId="4" fillId="0" borderId="9" xfId="1" applyNumberFormat="1" applyFont="1" applyBorder="1" applyAlignment="1">
      <alignment vertical="center"/>
    </xf>
    <xf numFmtId="1" fontId="4" fillId="0" borderId="9" xfId="1" applyNumberFormat="1" applyFont="1" applyBorder="1" applyAlignment="1">
      <alignment horizontal="right" vertical="center"/>
    </xf>
    <xf numFmtId="1" fontId="4" fillId="0" borderId="10" xfId="1" applyNumberFormat="1" applyFont="1" applyBorder="1" applyAlignment="1">
      <alignment vertical="center"/>
    </xf>
    <xf numFmtId="1" fontId="4" fillId="0" borderId="10" xfId="1" applyNumberFormat="1" applyFont="1" applyBorder="1" applyAlignment="1">
      <alignment horizontal="right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4" fillId="0" borderId="0" xfId="1"/>
    <xf numFmtId="0" fontId="11" fillId="0" borderId="0" xfId="1" applyFont="1"/>
    <xf numFmtId="0" fontId="12" fillId="0" borderId="0" xfId="1" applyFont="1"/>
    <xf numFmtId="0" fontId="24" fillId="0" borderId="0" xfId="1" applyAlignment="1">
      <alignment horizontal="right" wrapText="1"/>
    </xf>
    <xf numFmtId="0" fontId="12" fillId="0" borderId="0" xfId="1" applyFont="1" applyAlignment="1">
      <alignment horizontal="right" wrapText="1"/>
    </xf>
    <xf numFmtId="0" fontId="14" fillId="0" borderId="1" xfId="1" applyFont="1" applyBorder="1" applyAlignment="1">
      <alignment horizontal="center" vertical="center"/>
    </xf>
    <xf numFmtId="0" fontId="18" fillId="0" borderId="0" xfId="1" applyFont="1"/>
    <xf numFmtId="0" fontId="17" fillId="0" borderId="0" xfId="1" applyFont="1" applyAlignment="1">
      <alignment horizontal="right"/>
    </xf>
    <xf numFmtId="0" fontId="19" fillId="0" borderId="0" xfId="1" applyFont="1"/>
    <xf numFmtId="1" fontId="4" fillId="3" borderId="2" xfId="1" applyNumberFormat="1" applyFont="1" applyFill="1" applyBorder="1" applyAlignment="1">
      <alignment horizontal="right" vertical="center"/>
    </xf>
    <xf numFmtId="1" fontId="4" fillId="3" borderId="2" xfId="1" applyNumberFormat="1" applyFont="1" applyFill="1" applyBorder="1" applyAlignment="1">
      <alignment vertical="center"/>
    </xf>
    <xf numFmtId="1" fontId="4" fillId="3" borderId="9" xfId="1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1" fontId="5" fillId="2" borderId="15" xfId="1" applyNumberFormat="1" applyFont="1" applyFill="1" applyBorder="1" applyAlignment="1">
      <alignment horizontal="right" vertical="center"/>
    </xf>
    <xf numFmtId="1" fontId="5" fillId="4" borderId="5" xfId="1" applyNumberFormat="1" applyFont="1" applyFill="1" applyBorder="1" applyAlignment="1">
      <alignment horizontal="right" vertical="center"/>
    </xf>
    <xf numFmtId="1" fontId="5" fillId="4" borderId="5" xfId="1" applyNumberFormat="1" applyFont="1" applyFill="1" applyBorder="1" applyAlignment="1">
      <alignment vertical="center"/>
    </xf>
    <xf numFmtId="2" fontId="5" fillId="4" borderId="16" xfId="1" applyNumberFormat="1" applyFont="1" applyFill="1" applyBorder="1" applyAlignment="1">
      <alignment vertical="center"/>
    </xf>
    <xf numFmtId="2" fontId="5" fillId="2" borderId="16" xfId="1" applyNumberFormat="1" applyFont="1" applyFill="1" applyBorder="1" applyAlignment="1">
      <alignment horizontal="right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4" fillId="0" borderId="18" xfId="1" applyNumberFormat="1" applyFont="1" applyBorder="1" applyAlignment="1">
      <alignment horizontal="right" vertical="center"/>
    </xf>
    <xf numFmtId="1" fontId="4" fillId="0" borderId="21" xfId="1" applyNumberFormat="1" applyFont="1" applyBorder="1" applyAlignment="1">
      <alignment horizontal="right" vertical="center"/>
    </xf>
    <xf numFmtId="1" fontId="4" fillId="0" borderId="21" xfId="1" applyNumberFormat="1" applyFont="1" applyBorder="1" applyAlignment="1">
      <alignment vertical="center"/>
    </xf>
    <xf numFmtId="1" fontId="4" fillId="0" borderId="22" xfId="1" applyNumberFormat="1" applyFont="1" applyBorder="1" applyAlignment="1">
      <alignment horizontal="right" vertical="center"/>
    </xf>
    <xf numFmtId="1" fontId="4" fillId="0" borderId="23" xfId="1" applyNumberFormat="1" applyFont="1" applyBorder="1" applyAlignment="1">
      <alignment horizontal="right" vertical="center"/>
    </xf>
    <xf numFmtId="1" fontId="5" fillId="2" borderId="24" xfId="1" applyNumberFormat="1" applyFont="1" applyFill="1" applyBorder="1" applyAlignment="1">
      <alignment horizontal="right" vertical="center"/>
    </xf>
    <xf numFmtId="1" fontId="5" fillId="4" borderId="20" xfId="1" applyNumberFormat="1" applyFont="1" applyFill="1" applyBorder="1" applyAlignment="1">
      <alignment vertical="center"/>
    </xf>
    <xf numFmtId="0" fontId="6" fillId="0" borderId="25" xfId="1" applyFont="1" applyBorder="1" applyAlignment="1">
      <alignment horizontal="center" vertical="center" wrapText="1"/>
    </xf>
    <xf numFmtId="2" fontId="5" fillId="2" borderId="26" xfId="1" applyNumberFormat="1" applyFont="1" applyFill="1" applyBorder="1" applyAlignment="1">
      <alignment horizontal="right" vertical="center"/>
    </xf>
    <xf numFmtId="2" fontId="4" fillId="0" borderId="27" xfId="1" applyNumberFormat="1" applyFont="1" applyBorder="1" applyAlignment="1">
      <alignment vertical="center"/>
    </xf>
    <xf numFmtId="2" fontId="4" fillId="0" borderId="14" xfId="1" applyNumberFormat="1" applyFont="1" applyBorder="1" applyAlignment="1">
      <alignment vertical="center"/>
    </xf>
    <xf numFmtId="2" fontId="4" fillId="0" borderId="28" xfId="1" applyNumberFormat="1" applyFont="1" applyBorder="1" applyAlignment="1">
      <alignment vertical="center"/>
    </xf>
    <xf numFmtId="2" fontId="4" fillId="0" borderId="25" xfId="1" applyNumberFormat="1" applyFont="1" applyBorder="1" applyAlignment="1">
      <alignment vertical="center"/>
    </xf>
    <xf numFmtId="2" fontId="5" fillId="2" borderId="29" xfId="1" applyNumberFormat="1" applyFont="1" applyFill="1" applyBorder="1" applyAlignment="1">
      <alignment vertical="center"/>
    </xf>
    <xf numFmtId="2" fontId="5" fillId="2" borderId="30" xfId="1" applyNumberFormat="1" applyFont="1" applyFill="1" applyBorder="1" applyAlignment="1">
      <alignment vertical="center"/>
    </xf>
    <xf numFmtId="2" fontId="5" fillId="4" borderId="26" xfId="1" applyNumberFormat="1" applyFont="1" applyFill="1" applyBorder="1" applyAlignment="1">
      <alignment vertical="center"/>
    </xf>
    <xf numFmtId="0" fontId="6" fillId="0" borderId="31" xfId="1" applyFont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left"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4" fillId="0" borderId="34" xfId="1" applyFont="1" applyBorder="1" applyAlignment="1">
      <alignment vertical="center" wrapText="1"/>
    </xf>
    <xf numFmtId="0" fontId="4" fillId="0" borderId="35" xfId="1" applyFont="1" applyBorder="1" applyAlignment="1">
      <alignment vertical="center"/>
    </xf>
    <xf numFmtId="0" fontId="5" fillId="2" borderId="36" xfId="1" applyFont="1" applyFill="1" applyBorder="1" applyAlignment="1">
      <alignment horizontal="left" vertical="center"/>
    </xf>
    <xf numFmtId="0" fontId="5" fillId="4" borderId="32" xfId="1" applyFont="1" applyFill="1" applyBorder="1" applyAlignment="1">
      <alignment horizontal="left" vertical="center"/>
    </xf>
    <xf numFmtId="1" fontId="5" fillId="2" borderId="37" xfId="1" applyNumberFormat="1" applyFont="1" applyFill="1" applyBorder="1" applyAlignment="1">
      <alignment horizontal="right" vertical="center"/>
    </xf>
    <xf numFmtId="1" fontId="4" fillId="0" borderId="11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vertical="center"/>
    </xf>
    <xf numFmtId="1" fontId="4" fillId="0" borderId="38" xfId="1" applyNumberFormat="1" applyFont="1" applyBorder="1" applyAlignment="1">
      <alignment vertical="center"/>
    </xf>
    <xf numFmtId="1" fontId="4" fillId="0" borderId="39" xfId="1" applyNumberFormat="1" applyFont="1" applyBorder="1" applyAlignment="1">
      <alignment vertical="center"/>
    </xf>
    <xf numFmtId="1" fontId="5" fillId="2" borderId="40" xfId="1" applyNumberFormat="1" applyFont="1" applyFill="1" applyBorder="1" applyAlignment="1">
      <alignment horizontal="right" vertical="center"/>
    </xf>
    <xf numFmtId="1" fontId="5" fillId="4" borderId="37" xfId="1" applyNumberFormat="1" applyFont="1" applyFill="1" applyBorder="1" applyAlignment="1">
      <alignment horizontal="right" vertical="center"/>
    </xf>
    <xf numFmtId="0" fontId="6" fillId="0" borderId="41" xfId="1" applyFont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/>
    </xf>
    <xf numFmtId="1" fontId="4" fillId="0" borderId="43" xfId="1" applyNumberFormat="1" applyFont="1" applyBorder="1" applyAlignment="1">
      <alignment horizontal="center" vertical="center"/>
    </xf>
    <xf numFmtId="1" fontId="4" fillId="0" borderId="44" xfId="1" applyNumberFormat="1" applyFont="1" applyBorder="1" applyAlignment="1">
      <alignment horizontal="center" vertical="center"/>
    </xf>
    <xf numFmtId="1" fontId="21" fillId="0" borderId="44" xfId="1" applyNumberFormat="1" applyFont="1" applyBorder="1" applyAlignment="1">
      <alignment horizontal="center" vertical="center"/>
    </xf>
    <xf numFmtId="1" fontId="4" fillId="0" borderId="45" xfId="1" applyNumberFormat="1" applyFont="1" applyBorder="1" applyAlignment="1">
      <alignment horizontal="center" vertical="center"/>
    </xf>
    <xf numFmtId="1" fontId="4" fillId="0" borderId="46" xfId="1" applyNumberFormat="1" applyFont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4" borderId="42" xfId="1" applyFont="1" applyFill="1" applyBorder="1" applyAlignment="1">
      <alignment horizontal="center" vertical="center"/>
    </xf>
    <xf numFmtId="0" fontId="23" fillId="0" borderId="0" xfId="2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48" xfId="1" applyFont="1" applyBorder="1" applyAlignment="1">
      <alignment horizontal="center" vertical="center" textRotation="90" wrapText="1"/>
    </xf>
    <xf numFmtId="0" fontId="1" fillId="0" borderId="15" xfId="1" applyFont="1" applyBorder="1" applyAlignment="1">
      <alignment horizontal="center" vertical="center" textRotation="90" wrapText="1"/>
    </xf>
    <xf numFmtId="0" fontId="1" fillId="0" borderId="10" xfId="1" applyFont="1" applyBorder="1" applyAlignment="1">
      <alignment horizontal="center" vertical="center" textRotation="90" wrapText="1"/>
    </xf>
    <xf numFmtId="0" fontId="22" fillId="0" borderId="0" xfId="1" applyFont="1" applyAlignment="1">
      <alignment horizontal="center"/>
    </xf>
    <xf numFmtId="0" fontId="24" fillId="0" borderId="0" xfId="1" applyAlignment="1">
      <alignment horizontal="center"/>
    </xf>
    <xf numFmtId="0" fontId="2" fillId="0" borderId="21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textRotation="90" wrapText="1"/>
    </xf>
    <xf numFmtId="0" fontId="4" fillId="0" borderId="15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2" fillId="0" borderId="50" xfId="1" applyFont="1" applyBorder="1" applyAlignment="1">
      <alignment horizontal="center" vertical="center" textRotation="90" wrapText="1"/>
    </xf>
    <xf numFmtId="0" fontId="2" fillId="0" borderId="24" xfId="1" applyFont="1" applyBorder="1" applyAlignment="1">
      <alignment horizontal="center" vertical="center" textRotation="90" wrapText="1"/>
    </xf>
    <xf numFmtId="0" fontId="2" fillId="0" borderId="22" xfId="1" applyFont="1" applyBorder="1" applyAlignment="1">
      <alignment horizontal="center" vertical="center" textRotation="90" wrapText="1"/>
    </xf>
    <xf numFmtId="0" fontId="10" fillId="0" borderId="51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20" fillId="0" borderId="51" xfId="1" applyFont="1" applyBorder="1" applyAlignment="1">
      <alignment horizontal="left" vertical="center" wrapText="1"/>
    </xf>
    <xf numFmtId="0" fontId="4" fillId="0" borderId="57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3" fillId="0" borderId="58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textRotation="90" wrapText="1"/>
    </xf>
    <xf numFmtId="0" fontId="2" fillId="0" borderId="15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textRotation="90" wrapText="1"/>
    </xf>
  </cellXfs>
  <cellStyles count="3">
    <cellStyle name="Hipersaite" xfId="2" builtinId="8"/>
    <cellStyle name="Parasts" xfId="0" builtinId="0"/>
    <cellStyle name="Parasts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ldis.katlaps@talsi.l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ldis.katlaps@talsi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2BCF-73E7-4609-82BD-ACAC6B210955}">
  <sheetPr>
    <pageSetUpPr fitToPage="1"/>
  </sheetPr>
  <dimension ref="A1:W46"/>
  <sheetViews>
    <sheetView tabSelected="1" topLeftCell="A10" zoomScale="75" zoomScaleNormal="75" workbookViewId="0">
      <selection activeCell="X29" sqref="X29"/>
    </sheetView>
  </sheetViews>
  <sheetFormatPr defaultColWidth="9.109375" defaultRowHeight="14.4" x14ac:dyDescent="0.3"/>
  <cols>
    <col min="1" max="1" width="25.33203125" style="31" customWidth="1"/>
    <col min="2" max="2" width="9.88671875" style="44" customWidth="1"/>
    <col min="3" max="3" width="11.109375" style="31" customWidth="1"/>
    <col min="4" max="20" width="9.33203125" style="31" customWidth="1"/>
    <col min="21" max="16384" width="9.109375" style="31"/>
  </cols>
  <sheetData>
    <row r="1" spans="1:22" ht="11.25" customHeight="1" x14ac:dyDescent="0.3">
      <c r="A1" s="17"/>
      <c r="B1" s="18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5" t="s">
        <v>0</v>
      </c>
    </row>
    <row r="2" spans="1:22" ht="17.399999999999999" customHeight="1" x14ac:dyDescent="0.3">
      <c r="A2" s="19"/>
      <c r="B2" s="20"/>
      <c r="C2" s="17"/>
      <c r="D2" s="17"/>
      <c r="E2" s="17"/>
      <c r="F2" s="17"/>
      <c r="G2" s="19"/>
      <c r="H2" s="19"/>
      <c r="I2" s="19"/>
      <c r="J2" s="19"/>
      <c r="K2" s="19"/>
      <c r="L2" s="19"/>
      <c r="M2" s="19"/>
      <c r="N2" s="19"/>
      <c r="O2" s="19"/>
      <c r="P2" s="19"/>
      <c r="Q2" s="14" t="s">
        <v>71</v>
      </c>
      <c r="R2" s="14"/>
      <c r="S2" s="14"/>
      <c r="T2" s="14"/>
      <c r="U2" s="14"/>
      <c r="V2" s="14"/>
    </row>
    <row r="3" spans="1:22" ht="21" customHeight="1" thickBot="1" x14ac:dyDescent="0.35">
      <c r="A3" s="13" t="s">
        <v>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3">
      <c r="A4" s="11" t="s">
        <v>1</v>
      </c>
      <c r="B4" s="8" t="s">
        <v>73</v>
      </c>
      <c r="C4" s="5" t="s">
        <v>2</v>
      </c>
      <c r="D4" s="59">
        <v>1100</v>
      </c>
      <c r="E4" s="60">
        <v>1200</v>
      </c>
      <c r="F4" s="60">
        <v>2100</v>
      </c>
      <c r="G4" s="2">
        <v>2200</v>
      </c>
      <c r="H4" s="1"/>
      <c r="I4" s="1"/>
      <c r="J4" s="1"/>
      <c r="K4" s="1"/>
      <c r="L4" s="124"/>
      <c r="M4" s="2">
        <v>2300</v>
      </c>
      <c r="N4" s="1"/>
      <c r="O4" s="1"/>
      <c r="P4" s="1"/>
      <c r="Q4" s="1"/>
      <c r="R4" s="124"/>
      <c r="S4" s="61">
        <v>2400</v>
      </c>
      <c r="T4" s="80">
        <v>5233</v>
      </c>
      <c r="U4" s="125" t="s">
        <v>60</v>
      </c>
      <c r="V4" s="126"/>
    </row>
    <row r="5" spans="1:22" ht="22.5" customHeight="1" x14ac:dyDescent="0.3">
      <c r="A5" s="10"/>
      <c r="B5" s="7"/>
      <c r="C5" s="4"/>
      <c r="D5" s="129" t="s">
        <v>46</v>
      </c>
      <c r="E5" s="129" t="s">
        <v>47</v>
      </c>
      <c r="F5" s="129" t="s">
        <v>48</v>
      </c>
      <c r="G5" s="134" t="s">
        <v>3</v>
      </c>
      <c r="H5" s="135"/>
      <c r="I5" s="135"/>
      <c r="J5" s="135"/>
      <c r="K5" s="135"/>
      <c r="L5" s="136"/>
      <c r="M5" s="137" t="s">
        <v>4</v>
      </c>
      <c r="N5" s="138"/>
      <c r="O5" s="138"/>
      <c r="P5" s="138"/>
      <c r="Q5" s="138"/>
      <c r="R5" s="139"/>
      <c r="S5" s="140" t="s">
        <v>5</v>
      </c>
      <c r="T5" s="143" t="s">
        <v>6</v>
      </c>
      <c r="U5" s="127"/>
      <c r="V5" s="128"/>
    </row>
    <row r="6" spans="1:22" x14ac:dyDescent="0.3">
      <c r="A6" s="10"/>
      <c r="B6" s="7"/>
      <c r="C6" s="4"/>
      <c r="D6" s="130"/>
      <c r="E6" s="130"/>
      <c r="F6" s="130"/>
      <c r="G6" s="21">
        <v>2210</v>
      </c>
      <c r="H6" s="21">
        <v>2220</v>
      </c>
      <c r="I6" s="21">
        <v>2230</v>
      </c>
      <c r="J6" s="45">
        <v>2240</v>
      </c>
      <c r="K6" s="21">
        <v>2250</v>
      </c>
      <c r="L6" s="21">
        <v>2260</v>
      </c>
      <c r="M6" s="21">
        <v>2310</v>
      </c>
      <c r="N6" s="16">
        <v>2320</v>
      </c>
      <c r="O6" s="16">
        <v>2340</v>
      </c>
      <c r="P6" s="16">
        <v>2350</v>
      </c>
      <c r="Q6" s="16">
        <v>2360</v>
      </c>
      <c r="R6" s="16">
        <v>2370</v>
      </c>
      <c r="S6" s="141"/>
      <c r="T6" s="144"/>
      <c r="U6" s="127"/>
      <c r="V6" s="128"/>
    </row>
    <row r="7" spans="1:22" ht="161.25" customHeight="1" x14ac:dyDescent="0.3">
      <c r="A7" s="9"/>
      <c r="B7" s="6"/>
      <c r="C7" s="3"/>
      <c r="D7" s="131"/>
      <c r="E7" s="131"/>
      <c r="F7" s="131"/>
      <c r="G7" s="32" t="s">
        <v>7</v>
      </c>
      <c r="H7" s="32" t="s">
        <v>8</v>
      </c>
      <c r="I7" s="32" t="s">
        <v>49</v>
      </c>
      <c r="J7" s="33" t="s">
        <v>50</v>
      </c>
      <c r="K7" s="32" t="s">
        <v>9</v>
      </c>
      <c r="L7" s="33" t="s">
        <v>51</v>
      </c>
      <c r="M7" s="32" t="s">
        <v>10</v>
      </c>
      <c r="N7" s="34" t="s">
        <v>52</v>
      </c>
      <c r="O7" s="35" t="s">
        <v>11</v>
      </c>
      <c r="P7" s="35" t="s">
        <v>12</v>
      </c>
      <c r="Q7" s="34" t="s">
        <v>53</v>
      </c>
      <c r="R7" s="35" t="s">
        <v>13</v>
      </c>
      <c r="S7" s="142"/>
      <c r="T7" s="145"/>
      <c r="U7" s="127"/>
      <c r="V7" s="128"/>
    </row>
    <row r="8" spans="1:22" ht="15" thickBot="1" x14ac:dyDescent="0.35">
      <c r="A8" s="99">
        <v>1</v>
      </c>
      <c r="B8" s="114">
        <v>2</v>
      </c>
      <c r="C8" s="78">
        <v>3</v>
      </c>
      <c r="D8" s="78">
        <v>4</v>
      </c>
      <c r="E8" s="78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8">
        <v>14</v>
      </c>
      <c r="O8" s="78">
        <v>15</v>
      </c>
      <c r="P8" s="78">
        <v>16</v>
      </c>
      <c r="Q8" s="78">
        <v>17</v>
      </c>
      <c r="R8" s="78">
        <v>18</v>
      </c>
      <c r="S8" s="78">
        <v>19</v>
      </c>
      <c r="T8" s="81">
        <v>19</v>
      </c>
      <c r="U8" s="90" t="s">
        <v>14</v>
      </c>
      <c r="V8" s="79" t="s">
        <v>15</v>
      </c>
    </row>
    <row r="9" spans="1:22" ht="15" thickBot="1" x14ac:dyDescent="0.35">
      <c r="A9" s="100" t="s">
        <v>16</v>
      </c>
      <c r="B9" s="115">
        <f t="shared" ref="B9:T9" si="0">SUM(B10:B24)</f>
        <v>1471</v>
      </c>
      <c r="C9" s="107">
        <f t="shared" si="0"/>
        <v>6505785.3000000007</v>
      </c>
      <c r="D9" s="25">
        <f t="shared" si="0"/>
        <v>4375281.3900000006</v>
      </c>
      <c r="E9" s="25">
        <f t="shared" si="0"/>
        <v>1208802.3799999999</v>
      </c>
      <c r="F9" s="25">
        <f t="shared" si="0"/>
        <v>16</v>
      </c>
      <c r="G9" s="25">
        <f t="shared" si="0"/>
        <v>11299.079999999998</v>
      </c>
      <c r="H9" s="25">
        <f t="shared" si="0"/>
        <v>482235.46</v>
      </c>
      <c r="I9" s="25">
        <f t="shared" si="0"/>
        <v>19080.539999999997</v>
      </c>
      <c r="J9" s="25">
        <f t="shared" si="0"/>
        <v>70314.799999999988</v>
      </c>
      <c r="K9" s="25">
        <f t="shared" si="0"/>
        <v>9745.84</v>
      </c>
      <c r="L9" s="25">
        <f t="shared" si="0"/>
        <v>2870.79</v>
      </c>
      <c r="M9" s="25">
        <f t="shared" si="0"/>
        <v>66313.430000000008</v>
      </c>
      <c r="N9" s="25">
        <f t="shared" si="0"/>
        <v>123875.70999999999</v>
      </c>
      <c r="O9" s="25">
        <f t="shared" si="0"/>
        <v>1640.5100000000002</v>
      </c>
      <c r="P9" s="25">
        <f t="shared" si="0"/>
        <v>82617.25</v>
      </c>
      <c r="Q9" s="25">
        <f t="shared" si="0"/>
        <v>15629.74</v>
      </c>
      <c r="R9" s="25">
        <f t="shared" si="0"/>
        <v>35708.92</v>
      </c>
      <c r="S9" s="25">
        <f t="shared" si="0"/>
        <v>0</v>
      </c>
      <c r="T9" s="82">
        <f t="shared" si="0"/>
        <v>353.46000000000004</v>
      </c>
      <c r="U9" s="91">
        <f t="shared" ref="U9:U40" si="1">C9/B9</f>
        <v>4422.6956492182198</v>
      </c>
      <c r="V9" s="76">
        <f>U9/12</f>
        <v>368.55797076818499</v>
      </c>
    </row>
    <row r="10" spans="1:22" x14ac:dyDescent="0.3">
      <c r="A10" s="101" t="s">
        <v>17</v>
      </c>
      <c r="B10" s="116">
        <v>202</v>
      </c>
      <c r="C10" s="108">
        <f>SUM(D10:T10)</f>
        <v>729481.0199999999</v>
      </c>
      <c r="D10" s="38">
        <v>477319.92</v>
      </c>
      <c r="E10" s="38">
        <v>130478.25</v>
      </c>
      <c r="F10" s="38">
        <v>0</v>
      </c>
      <c r="G10" s="38">
        <v>1322.09</v>
      </c>
      <c r="H10" s="38">
        <v>77163.37</v>
      </c>
      <c r="I10" s="38">
        <v>1129.1600000000001</v>
      </c>
      <c r="J10" s="38">
        <v>21151.53</v>
      </c>
      <c r="K10" s="38">
        <v>716</v>
      </c>
      <c r="L10" s="38">
        <v>244.32</v>
      </c>
      <c r="M10" s="38">
        <v>4525.5</v>
      </c>
      <c r="N10" s="38">
        <v>30.27</v>
      </c>
      <c r="O10" s="38">
        <v>208.64</v>
      </c>
      <c r="P10" s="38">
        <v>10335.969999999999</v>
      </c>
      <c r="Q10" s="38">
        <v>2138.92</v>
      </c>
      <c r="R10" s="38">
        <v>2717.08</v>
      </c>
      <c r="S10" s="38">
        <v>0</v>
      </c>
      <c r="T10" s="83">
        <v>0</v>
      </c>
      <c r="U10" s="92">
        <f t="shared" si="1"/>
        <v>3611.2921782178214</v>
      </c>
      <c r="V10" s="24">
        <f>U10/12</f>
        <v>300.94101485148514</v>
      </c>
    </row>
    <row r="11" spans="1:22" x14ac:dyDescent="0.3">
      <c r="A11" s="102" t="s">
        <v>18</v>
      </c>
      <c r="B11" s="117">
        <v>95</v>
      </c>
      <c r="C11" s="109">
        <f t="shared" ref="C11:C24" si="2">SUM(D11:T11)</f>
        <v>431150.81</v>
      </c>
      <c r="D11" s="22">
        <v>294774.03000000003</v>
      </c>
      <c r="E11" s="22">
        <v>81502.759999999995</v>
      </c>
      <c r="F11" s="22">
        <v>0</v>
      </c>
      <c r="G11" s="22">
        <v>891.31</v>
      </c>
      <c r="H11" s="22">
        <v>31791.24</v>
      </c>
      <c r="I11" s="22">
        <v>1123.8</v>
      </c>
      <c r="J11" s="22">
        <v>7505.66</v>
      </c>
      <c r="K11" s="22">
        <v>566.74</v>
      </c>
      <c r="L11" s="22">
        <v>752.15</v>
      </c>
      <c r="M11" s="22">
        <v>2737.27</v>
      </c>
      <c r="N11" s="22">
        <v>27.97</v>
      </c>
      <c r="O11" s="22">
        <v>102.39</v>
      </c>
      <c r="P11" s="22">
        <v>6118.55</v>
      </c>
      <c r="Q11" s="22">
        <v>889.49</v>
      </c>
      <c r="R11" s="22">
        <v>2367.4499999999998</v>
      </c>
      <c r="S11" s="22">
        <v>0</v>
      </c>
      <c r="T11" s="84">
        <v>0</v>
      </c>
      <c r="U11" s="93">
        <f t="shared" si="1"/>
        <v>4538.4295789473681</v>
      </c>
      <c r="V11" s="23">
        <f t="shared" ref="V11:V19" si="3">U11/12</f>
        <v>378.20246491228067</v>
      </c>
    </row>
    <row r="12" spans="1:22" x14ac:dyDescent="0.3">
      <c r="A12" s="102" t="s">
        <v>19</v>
      </c>
      <c r="B12" s="117">
        <v>107</v>
      </c>
      <c r="C12" s="109">
        <f t="shared" si="2"/>
        <v>431148.83</v>
      </c>
      <c r="D12" s="22">
        <v>300398.3</v>
      </c>
      <c r="E12" s="22">
        <v>81418</v>
      </c>
      <c r="F12" s="22">
        <v>0</v>
      </c>
      <c r="G12" s="22">
        <v>886.66</v>
      </c>
      <c r="H12" s="22">
        <v>30581.9</v>
      </c>
      <c r="I12" s="22">
        <v>576.98</v>
      </c>
      <c r="J12" s="22">
        <v>4252.3999999999996</v>
      </c>
      <c r="K12" s="22">
        <v>869.35</v>
      </c>
      <c r="L12" s="22">
        <v>0</v>
      </c>
      <c r="M12" s="22">
        <v>3558.38</v>
      </c>
      <c r="N12" s="22">
        <v>0</v>
      </c>
      <c r="O12" s="22">
        <v>71.2</v>
      </c>
      <c r="P12" s="22">
        <v>5202.01</v>
      </c>
      <c r="Q12" s="22">
        <v>774.83</v>
      </c>
      <c r="R12" s="22">
        <v>2558.8200000000002</v>
      </c>
      <c r="S12" s="22">
        <v>0</v>
      </c>
      <c r="T12" s="84">
        <v>0</v>
      </c>
      <c r="U12" s="93">
        <f t="shared" si="1"/>
        <v>4029.4283177570096</v>
      </c>
      <c r="V12" s="23">
        <f t="shared" si="3"/>
        <v>335.78569314641749</v>
      </c>
    </row>
    <row r="13" spans="1:22" x14ac:dyDescent="0.3">
      <c r="A13" s="102" t="s">
        <v>20</v>
      </c>
      <c r="B13" s="117">
        <v>221</v>
      </c>
      <c r="C13" s="109">
        <f t="shared" si="2"/>
        <v>675599.79000000027</v>
      </c>
      <c r="D13" s="22">
        <v>465615.2</v>
      </c>
      <c r="E13" s="22">
        <v>127345.49</v>
      </c>
      <c r="F13" s="22">
        <v>0</v>
      </c>
      <c r="G13" s="22">
        <v>1242.56</v>
      </c>
      <c r="H13" s="22">
        <v>54528.09</v>
      </c>
      <c r="I13" s="22">
        <v>2184.7600000000002</v>
      </c>
      <c r="J13" s="22">
        <v>4695.3100000000004</v>
      </c>
      <c r="K13" s="22">
        <v>461.75</v>
      </c>
      <c r="L13" s="22">
        <v>803.05</v>
      </c>
      <c r="M13" s="22">
        <v>5801.06</v>
      </c>
      <c r="N13" s="22">
        <v>148.52000000000001</v>
      </c>
      <c r="O13" s="22">
        <v>214</v>
      </c>
      <c r="P13" s="22">
        <v>7781.71</v>
      </c>
      <c r="Q13" s="22">
        <v>442.99</v>
      </c>
      <c r="R13" s="22">
        <v>4335.3</v>
      </c>
      <c r="S13" s="22">
        <v>0</v>
      </c>
      <c r="T13" s="84">
        <v>0</v>
      </c>
      <c r="U13" s="93">
        <f t="shared" si="1"/>
        <v>3057.0126244343905</v>
      </c>
      <c r="V13" s="23">
        <f t="shared" si="3"/>
        <v>254.75105203619921</v>
      </c>
    </row>
    <row r="14" spans="1:22" x14ac:dyDescent="0.3">
      <c r="A14" s="102" t="s">
        <v>21</v>
      </c>
      <c r="B14" s="117">
        <v>86</v>
      </c>
      <c r="C14" s="109">
        <f t="shared" si="2"/>
        <v>335136.75</v>
      </c>
      <c r="D14" s="22">
        <v>234939.45</v>
      </c>
      <c r="E14" s="22">
        <v>69380.460000000006</v>
      </c>
      <c r="F14" s="22">
        <v>0</v>
      </c>
      <c r="G14" s="22">
        <v>424.15</v>
      </c>
      <c r="H14" s="22">
        <v>2124</v>
      </c>
      <c r="I14" s="22">
        <v>438.75</v>
      </c>
      <c r="J14" s="22">
        <v>2707.92</v>
      </c>
      <c r="K14" s="22">
        <v>461.73</v>
      </c>
      <c r="L14" s="22">
        <v>174.24</v>
      </c>
      <c r="M14" s="22">
        <v>7993.53</v>
      </c>
      <c r="N14" s="22">
        <v>8299.74</v>
      </c>
      <c r="O14" s="22">
        <v>72.930000000000007</v>
      </c>
      <c r="P14" s="22">
        <v>4788.5600000000004</v>
      </c>
      <c r="Q14" s="22">
        <v>1391.07</v>
      </c>
      <c r="R14" s="22">
        <v>1940.22</v>
      </c>
      <c r="S14" s="22">
        <v>0</v>
      </c>
      <c r="T14" s="84">
        <v>0</v>
      </c>
      <c r="U14" s="93">
        <f t="shared" si="1"/>
        <v>3896.9389534883721</v>
      </c>
      <c r="V14" s="23">
        <f t="shared" si="3"/>
        <v>324.7449127906977</v>
      </c>
    </row>
    <row r="15" spans="1:22" x14ac:dyDescent="0.3">
      <c r="A15" s="102" t="s">
        <v>22</v>
      </c>
      <c r="B15" s="117">
        <v>104</v>
      </c>
      <c r="C15" s="109">
        <f t="shared" si="2"/>
        <v>416687.92000000004</v>
      </c>
      <c r="D15" s="22">
        <v>282403.46000000002</v>
      </c>
      <c r="E15" s="22">
        <v>75999.839999999997</v>
      </c>
      <c r="F15" s="22">
        <v>0</v>
      </c>
      <c r="G15" s="22">
        <v>85.43</v>
      </c>
      <c r="H15" s="22">
        <v>34299.35</v>
      </c>
      <c r="I15" s="22">
        <v>1608.58</v>
      </c>
      <c r="J15" s="22">
        <v>4491.68</v>
      </c>
      <c r="K15" s="22">
        <v>461.75</v>
      </c>
      <c r="L15" s="22">
        <v>185.64</v>
      </c>
      <c r="M15" s="22">
        <v>8287.75</v>
      </c>
      <c r="N15" s="22">
        <v>31.46</v>
      </c>
      <c r="O15" s="22">
        <v>56.95</v>
      </c>
      <c r="P15" s="22">
        <v>5741.64</v>
      </c>
      <c r="Q15" s="22">
        <v>1037.04</v>
      </c>
      <c r="R15" s="22">
        <v>1997.35</v>
      </c>
      <c r="S15" s="22">
        <v>0</v>
      </c>
      <c r="T15" s="84">
        <v>0</v>
      </c>
      <c r="U15" s="93">
        <f t="shared" si="1"/>
        <v>4006.6146153846157</v>
      </c>
      <c r="V15" s="23">
        <f t="shared" si="3"/>
        <v>333.88455128205129</v>
      </c>
    </row>
    <row r="16" spans="1:22" x14ac:dyDescent="0.3">
      <c r="A16" s="102" t="s">
        <v>23</v>
      </c>
      <c r="B16" s="117">
        <v>104</v>
      </c>
      <c r="C16" s="109">
        <f t="shared" si="2"/>
        <v>487946.19</v>
      </c>
      <c r="D16" s="22">
        <v>319326.76</v>
      </c>
      <c r="E16" s="22">
        <v>84339.15</v>
      </c>
      <c r="F16" s="22">
        <v>0</v>
      </c>
      <c r="G16" s="22">
        <v>179.93</v>
      </c>
      <c r="H16" s="22">
        <v>65950.850000000006</v>
      </c>
      <c r="I16" s="22">
        <v>741.61</v>
      </c>
      <c r="J16" s="22">
        <v>2606.81</v>
      </c>
      <c r="K16" s="22">
        <v>531.73</v>
      </c>
      <c r="L16" s="22">
        <v>0</v>
      </c>
      <c r="M16" s="22">
        <v>5243.72</v>
      </c>
      <c r="N16" s="22">
        <v>97.21</v>
      </c>
      <c r="O16" s="22">
        <v>0</v>
      </c>
      <c r="P16" s="22">
        <v>5486.57</v>
      </c>
      <c r="Q16" s="22">
        <v>555.54999999999995</v>
      </c>
      <c r="R16" s="22">
        <v>2886.3</v>
      </c>
      <c r="S16" s="22">
        <v>0</v>
      </c>
      <c r="T16" s="84">
        <v>0</v>
      </c>
      <c r="U16" s="93">
        <f t="shared" si="1"/>
        <v>4691.7902884615387</v>
      </c>
      <c r="V16" s="23">
        <f t="shared" si="3"/>
        <v>390.98252403846158</v>
      </c>
    </row>
    <row r="17" spans="1:23" x14ac:dyDescent="0.3">
      <c r="A17" s="102" t="s">
        <v>24</v>
      </c>
      <c r="B17" s="117">
        <v>37</v>
      </c>
      <c r="C17" s="109">
        <f t="shared" si="2"/>
        <v>234792.33</v>
      </c>
      <c r="D17" s="22">
        <v>153919.65</v>
      </c>
      <c r="E17" s="22">
        <v>43068.43</v>
      </c>
      <c r="F17" s="22">
        <v>0</v>
      </c>
      <c r="G17" s="22">
        <v>564.36</v>
      </c>
      <c r="H17" s="22">
        <v>25819.23</v>
      </c>
      <c r="I17" s="22">
        <v>896.2</v>
      </c>
      <c r="J17" s="22">
        <v>2493.11</v>
      </c>
      <c r="K17" s="22">
        <v>461.73</v>
      </c>
      <c r="L17" s="22">
        <v>0</v>
      </c>
      <c r="M17" s="22">
        <v>2078.65</v>
      </c>
      <c r="N17" s="22">
        <v>48.9</v>
      </c>
      <c r="O17" s="22">
        <v>66.03</v>
      </c>
      <c r="P17" s="22">
        <v>3403.21</v>
      </c>
      <c r="Q17" s="22">
        <v>416.1</v>
      </c>
      <c r="R17" s="22">
        <v>1556.73</v>
      </c>
      <c r="S17" s="22">
        <v>0</v>
      </c>
      <c r="T17" s="84">
        <v>0</v>
      </c>
      <c r="U17" s="93">
        <f t="shared" si="1"/>
        <v>6345.7386486486485</v>
      </c>
      <c r="V17" s="23">
        <f t="shared" si="3"/>
        <v>528.811554054054</v>
      </c>
    </row>
    <row r="18" spans="1:23" x14ac:dyDescent="0.3">
      <c r="A18" s="103" t="s">
        <v>25</v>
      </c>
      <c r="B18" s="117">
        <v>66</v>
      </c>
      <c r="C18" s="109">
        <f t="shared" si="2"/>
        <v>285110.94</v>
      </c>
      <c r="D18" s="22">
        <v>179730.47</v>
      </c>
      <c r="E18" s="22">
        <v>56424.67</v>
      </c>
      <c r="F18" s="22">
        <v>0</v>
      </c>
      <c r="G18" s="22">
        <v>151.63999999999999</v>
      </c>
      <c r="H18" s="22">
        <v>36218.17</v>
      </c>
      <c r="I18" s="22">
        <v>1308.03</v>
      </c>
      <c r="J18" s="22">
        <v>1544.4</v>
      </c>
      <c r="K18" s="22">
        <v>531.73</v>
      </c>
      <c r="L18" s="22">
        <v>101.64</v>
      </c>
      <c r="M18" s="22">
        <v>2614.3000000000002</v>
      </c>
      <c r="N18" s="22">
        <v>122.24</v>
      </c>
      <c r="O18" s="22">
        <v>47.75</v>
      </c>
      <c r="P18" s="22">
        <v>3895.51</v>
      </c>
      <c r="Q18" s="22">
        <v>1115.72</v>
      </c>
      <c r="R18" s="22">
        <v>1304.67</v>
      </c>
      <c r="S18" s="22">
        <v>0</v>
      </c>
      <c r="T18" s="84">
        <v>0</v>
      </c>
      <c r="U18" s="93">
        <f t="shared" si="1"/>
        <v>4319.8627272727272</v>
      </c>
      <c r="V18" s="23">
        <f t="shared" si="3"/>
        <v>359.98856060606062</v>
      </c>
    </row>
    <row r="19" spans="1:23" x14ac:dyDescent="0.3">
      <c r="A19" s="103" t="s">
        <v>26</v>
      </c>
      <c r="B19" s="117">
        <v>55</v>
      </c>
      <c r="C19" s="109">
        <f t="shared" si="2"/>
        <v>279766.75000000006</v>
      </c>
      <c r="D19" s="22">
        <v>190696.62</v>
      </c>
      <c r="E19" s="22">
        <v>53366.47</v>
      </c>
      <c r="F19" s="22">
        <v>0</v>
      </c>
      <c r="G19" s="22">
        <v>235.78</v>
      </c>
      <c r="H19" s="22">
        <v>6637.94</v>
      </c>
      <c r="I19" s="22">
        <v>1117.33</v>
      </c>
      <c r="J19" s="22">
        <v>2519.38</v>
      </c>
      <c r="K19" s="22">
        <v>510.75</v>
      </c>
      <c r="L19" s="22">
        <v>526.54</v>
      </c>
      <c r="M19" s="22">
        <v>4559.17</v>
      </c>
      <c r="N19" s="22">
        <v>12287.56</v>
      </c>
      <c r="O19" s="22">
        <v>0</v>
      </c>
      <c r="P19" s="22">
        <v>5339.45</v>
      </c>
      <c r="Q19" s="22">
        <v>692.88</v>
      </c>
      <c r="R19" s="22">
        <v>1276.8800000000001</v>
      </c>
      <c r="S19" s="22">
        <v>0</v>
      </c>
      <c r="T19" s="84">
        <v>0</v>
      </c>
      <c r="U19" s="93">
        <f t="shared" si="1"/>
        <v>5086.6681818181833</v>
      </c>
      <c r="V19" s="23">
        <f t="shared" si="3"/>
        <v>423.88901515151525</v>
      </c>
    </row>
    <row r="20" spans="1:23" x14ac:dyDescent="0.3">
      <c r="A20" s="103" t="s">
        <v>27</v>
      </c>
      <c r="B20" s="117">
        <v>62</v>
      </c>
      <c r="C20" s="109">
        <f t="shared" si="2"/>
        <v>331842.51999999996</v>
      </c>
      <c r="D20" s="22">
        <v>227431.19</v>
      </c>
      <c r="E20" s="22">
        <v>62690.59</v>
      </c>
      <c r="F20" s="22">
        <v>0</v>
      </c>
      <c r="G20" s="22">
        <v>729.64</v>
      </c>
      <c r="H20" s="22">
        <v>24677.42</v>
      </c>
      <c r="I20" s="22">
        <v>1600.87</v>
      </c>
      <c r="J20" s="22">
        <v>3072.1</v>
      </c>
      <c r="K20" s="22">
        <v>531.74</v>
      </c>
      <c r="L20" s="22">
        <v>83.21</v>
      </c>
      <c r="M20" s="22">
        <v>3702.99</v>
      </c>
      <c r="N20" s="22">
        <v>115.31</v>
      </c>
      <c r="O20" s="22">
        <v>511.8</v>
      </c>
      <c r="P20" s="22">
        <v>3798.23</v>
      </c>
      <c r="Q20" s="22">
        <v>876.35</v>
      </c>
      <c r="R20" s="22">
        <v>2021.08</v>
      </c>
      <c r="S20" s="22">
        <v>0</v>
      </c>
      <c r="T20" s="84">
        <v>0</v>
      </c>
      <c r="U20" s="93">
        <f t="shared" si="1"/>
        <v>5352.2987096774186</v>
      </c>
      <c r="V20" s="23">
        <f>U20/12</f>
        <v>446.0248924731182</v>
      </c>
    </row>
    <row r="21" spans="1:23" x14ac:dyDescent="0.3">
      <c r="A21" s="103" t="s">
        <v>28</v>
      </c>
      <c r="B21" s="118">
        <v>117</v>
      </c>
      <c r="C21" s="109">
        <f t="shared" si="2"/>
        <v>809512.64000000025</v>
      </c>
      <c r="D21" s="37">
        <v>541600.07999999996</v>
      </c>
      <c r="E21" s="37">
        <v>147608.66999999998</v>
      </c>
      <c r="F21" s="37">
        <v>16</v>
      </c>
      <c r="G21" s="37">
        <v>1871.55</v>
      </c>
      <c r="H21" s="37">
        <v>19976.900000000001</v>
      </c>
      <c r="I21" s="37">
        <v>2534.0299999999997</v>
      </c>
      <c r="J21" s="37">
        <v>6319.39</v>
      </c>
      <c r="K21" s="37">
        <v>1558.9299999999998</v>
      </c>
      <c r="L21" s="37">
        <v>0</v>
      </c>
      <c r="M21" s="37">
        <v>6650.04</v>
      </c>
      <c r="N21" s="37">
        <v>66884.800000000003</v>
      </c>
      <c r="O21" s="37">
        <v>42.97</v>
      </c>
      <c r="P21" s="37">
        <v>7686.96</v>
      </c>
      <c r="Q21" s="37">
        <v>2389.79</v>
      </c>
      <c r="R21" s="37">
        <v>4252.8999999999996</v>
      </c>
      <c r="S21" s="37">
        <v>0</v>
      </c>
      <c r="T21" s="85">
        <v>119.63</v>
      </c>
      <c r="U21" s="93">
        <f t="shared" si="1"/>
        <v>6918.911452991455</v>
      </c>
      <c r="V21" s="23">
        <f t="shared" ref="V21" si="4">U21/12</f>
        <v>576.57595441595458</v>
      </c>
    </row>
    <row r="22" spans="1:23" x14ac:dyDescent="0.3">
      <c r="A22" s="103" t="s">
        <v>64</v>
      </c>
      <c r="B22" s="117">
        <v>36</v>
      </c>
      <c r="C22" s="109">
        <f>SUM(D22:T22)</f>
        <v>335308.03999999998</v>
      </c>
      <c r="D22" s="22">
        <v>209521.19</v>
      </c>
      <c r="E22" s="22">
        <v>58750.98</v>
      </c>
      <c r="F22" s="22">
        <v>0</v>
      </c>
      <c r="G22" s="22">
        <v>2189.0700000000002</v>
      </c>
      <c r="H22" s="22">
        <v>51469.14</v>
      </c>
      <c r="I22" s="22">
        <v>975.96</v>
      </c>
      <c r="J22" s="22">
        <v>1809.61</v>
      </c>
      <c r="K22" s="22">
        <v>745.8</v>
      </c>
      <c r="L22" s="22">
        <v>0</v>
      </c>
      <c r="M22" s="22">
        <v>3016.85</v>
      </c>
      <c r="N22" s="22">
        <v>0</v>
      </c>
      <c r="O22" s="22">
        <v>89.93</v>
      </c>
      <c r="P22" s="22">
        <v>2440.16</v>
      </c>
      <c r="Q22" s="56">
        <v>2272.31</v>
      </c>
      <c r="R22" s="22">
        <v>1793.21</v>
      </c>
      <c r="S22" s="22"/>
      <c r="T22" s="84">
        <v>233.83</v>
      </c>
      <c r="U22" s="93">
        <f>C22/B22</f>
        <v>9314.112222222222</v>
      </c>
      <c r="V22" s="23">
        <f>U22/12</f>
        <v>776.1760185185185</v>
      </c>
    </row>
    <row r="23" spans="1:23" x14ac:dyDescent="0.3">
      <c r="A23" s="103" t="s">
        <v>29</v>
      </c>
      <c r="B23" s="119">
        <v>41</v>
      </c>
      <c r="C23" s="110">
        <f t="shared" si="2"/>
        <v>240310.50000000003</v>
      </c>
      <c r="D23" s="42">
        <v>162558.34</v>
      </c>
      <c r="E23" s="42">
        <v>46811.98</v>
      </c>
      <c r="F23" s="42">
        <v>0</v>
      </c>
      <c r="G23" s="41">
        <v>224.88</v>
      </c>
      <c r="H23" s="41">
        <v>4911.95</v>
      </c>
      <c r="I23" s="41">
        <v>1477.44</v>
      </c>
      <c r="J23" s="41">
        <v>4585.09</v>
      </c>
      <c r="K23" s="41">
        <v>682.6</v>
      </c>
      <c r="L23" s="41">
        <v>0</v>
      </c>
      <c r="M23" s="41">
        <v>2028.7</v>
      </c>
      <c r="N23" s="41">
        <v>10462.9</v>
      </c>
      <c r="O23" s="41">
        <v>57.72</v>
      </c>
      <c r="P23" s="41">
        <v>5180.97</v>
      </c>
      <c r="Q23" s="41">
        <v>102</v>
      </c>
      <c r="R23" s="41">
        <v>1225.93</v>
      </c>
      <c r="S23" s="42">
        <v>0</v>
      </c>
      <c r="T23" s="86">
        <v>0</v>
      </c>
      <c r="U23" s="94">
        <f t="shared" si="1"/>
        <v>5861.2317073170743</v>
      </c>
      <c r="V23" s="26">
        <f>U23/12</f>
        <v>488.43597560975621</v>
      </c>
    </row>
    <row r="24" spans="1:23" ht="15" thickBot="1" x14ac:dyDescent="0.35">
      <c r="A24" s="104" t="s">
        <v>30</v>
      </c>
      <c r="B24" s="120">
        <v>138</v>
      </c>
      <c r="C24" s="111">
        <f t="shared" si="2"/>
        <v>481990.27</v>
      </c>
      <c r="D24" s="40">
        <v>335046.73</v>
      </c>
      <c r="E24" s="40">
        <v>89616.639999999999</v>
      </c>
      <c r="F24" s="40">
        <v>0</v>
      </c>
      <c r="G24" s="39">
        <v>300.02999999999997</v>
      </c>
      <c r="H24" s="39">
        <v>16085.91</v>
      </c>
      <c r="I24" s="39">
        <v>1367.04</v>
      </c>
      <c r="J24" s="39">
        <v>560.41</v>
      </c>
      <c r="K24" s="39">
        <v>653.51</v>
      </c>
      <c r="L24" s="39">
        <v>0</v>
      </c>
      <c r="M24" s="39">
        <v>3515.52</v>
      </c>
      <c r="N24" s="39">
        <v>25318.83</v>
      </c>
      <c r="O24" s="39">
        <v>98.2</v>
      </c>
      <c r="P24" s="39">
        <v>5417.75</v>
      </c>
      <c r="Q24" s="39">
        <v>534.70000000000005</v>
      </c>
      <c r="R24" s="39">
        <v>3475</v>
      </c>
      <c r="S24" s="40">
        <v>0</v>
      </c>
      <c r="T24" s="87">
        <v>0</v>
      </c>
      <c r="U24" s="95">
        <f t="shared" si="1"/>
        <v>3492.683115942029</v>
      </c>
      <c r="V24" s="27">
        <f>U24/12</f>
        <v>291.05692632850241</v>
      </c>
    </row>
    <row r="25" spans="1:23" ht="15" thickBot="1" x14ac:dyDescent="0.35">
      <c r="A25" s="105" t="s">
        <v>31</v>
      </c>
      <c r="B25" s="121">
        <f t="shared" ref="B25:T25" si="5">SUM(B26:B39)</f>
        <v>3591</v>
      </c>
      <c r="C25" s="112">
        <f t="shared" si="5"/>
        <v>4623326.4800000004</v>
      </c>
      <c r="D25" s="72">
        <f t="shared" si="5"/>
        <v>2344145.0099999998</v>
      </c>
      <c r="E25" s="72">
        <f t="shared" si="5"/>
        <v>657996.92000000016</v>
      </c>
      <c r="F25" s="72">
        <f t="shared" si="5"/>
        <v>830.95</v>
      </c>
      <c r="G25" s="72">
        <f t="shared" si="5"/>
        <v>25777.32</v>
      </c>
      <c r="H25" s="72">
        <f t="shared" si="5"/>
        <v>681230.87</v>
      </c>
      <c r="I25" s="72">
        <f t="shared" si="5"/>
        <v>48652.72</v>
      </c>
      <c r="J25" s="72">
        <f t="shared" si="5"/>
        <v>93232.99</v>
      </c>
      <c r="K25" s="72">
        <f t="shared" si="5"/>
        <v>46742.280000000013</v>
      </c>
      <c r="L25" s="72">
        <f t="shared" si="5"/>
        <v>24092.44</v>
      </c>
      <c r="M25" s="72">
        <f t="shared" si="5"/>
        <v>146348.66</v>
      </c>
      <c r="N25" s="72">
        <f t="shared" si="5"/>
        <v>135167.49000000002</v>
      </c>
      <c r="O25" s="72">
        <f t="shared" si="5"/>
        <v>3078.02</v>
      </c>
      <c r="P25" s="72">
        <f t="shared" si="5"/>
        <v>99689.500000000015</v>
      </c>
      <c r="Q25" s="72">
        <f t="shared" si="5"/>
        <v>209083.91000000003</v>
      </c>
      <c r="R25" s="72">
        <f t="shared" si="5"/>
        <v>64220.430000000008</v>
      </c>
      <c r="S25" s="72">
        <f t="shared" si="5"/>
        <v>0</v>
      </c>
      <c r="T25" s="88">
        <f t="shared" si="5"/>
        <v>43036.97</v>
      </c>
      <c r="U25" s="96">
        <f t="shared" si="1"/>
        <v>1287.47604566973</v>
      </c>
      <c r="V25" s="97">
        <f>U25/12</f>
        <v>107.2896704724775</v>
      </c>
    </row>
    <row r="26" spans="1:23" x14ac:dyDescent="0.3">
      <c r="A26" s="101" t="s">
        <v>32</v>
      </c>
      <c r="B26" s="116">
        <v>270</v>
      </c>
      <c r="C26" s="108">
        <f t="shared" ref="C26:C36" si="6">SUM(D26:T26)</f>
        <v>276176.25</v>
      </c>
      <c r="D26" s="38">
        <v>113205.86</v>
      </c>
      <c r="E26" s="38">
        <v>33616.21</v>
      </c>
      <c r="F26" s="38">
        <v>32</v>
      </c>
      <c r="G26" s="38">
        <v>757.15</v>
      </c>
      <c r="H26" s="38">
        <v>61775.29</v>
      </c>
      <c r="I26" s="38">
        <v>3236.1</v>
      </c>
      <c r="J26" s="38">
        <v>4877.01</v>
      </c>
      <c r="K26" s="38">
        <v>3448.43</v>
      </c>
      <c r="L26" s="38">
        <v>12963.34</v>
      </c>
      <c r="M26" s="38">
        <v>7375.99</v>
      </c>
      <c r="N26" s="38">
        <v>144.04</v>
      </c>
      <c r="O26" s="38">
        <v>149.79</v>
      </c>
      <c r="P26" s="38">
        <v>5698.8</v>
      </c>
      <c r="Q26" s="38">
        <v>18024.32</v>
      </c>
      <c r="R26" s="38">
        <v>6256</v>
      </c>
      <c r="S26" s="38"/>
      <c r="T26" s="83">
        <v>4615.92</v>
      </c>
      <c r="U26" s="92">
        <f t="shared" si="1"/>
        <v>1022.875</v>
      </c>
      <c r="V26" s="24">
        <f t="shared" ref="V26:V39" si="7">U26/12</f>
        <v>85.239583333333329</v>
      </c>
      <c r="W26" s="43"/>
    </row>
    <row r="27" spans="1:23" x14ac:dyDescent="0.3">
      <c r="A27" s="102" t="s">
        <v>33</v>
      </c>
      <c r="B27" s="117">
        <v>726</v>
      </c>
      <c r="C27" s="109">
        <f t="shared" si="6"/>
        <v>482382.27999999991</v>
      </c>
      <c r="D27" s="22">
        <v>176898.63</v>
      </c>
      <c r="E27" s="22">
        <v>50164.15</v>
      </c>
      <c r="F27" s="22">
        <v>178.45</v>
      </c>
      <c r="G27" s="22">
        <v>3297.89</v>
      </c>
      <c r="H27" s="22">
        <v>100669.51</v>
      </c>
      <c r="I27" s="22">
        <v>10921.3</v>
      </c>
      <c r="J27" s="22">
        <v>11910.89</v>
      </c>
      <c r="K27" s="22">
        <v>9102.61</v>
      </c>
      <c r="L27" s="22">
        <v>8812.85</v>
      </c>
      <c r="M27" s="22">
        <v>34630.870000000003</v>
      </c>
      <c r="N27" s="22">
        <v>34.35</v>
      </c>
      <c r="O27" s="22">
        <v>1030.1600000000001</v>
      </c>
      <c r="P27" s="22">
        <v>8284.31</v>
      </c>
      <c r="Q27" s="22">
        <v>49223.46</v>
      </c>
      <c r="R27" s="22">
        <v>10848.47</v>
      </c>
      <c r="S27" s="22"/>
      <c r="T27" s="84">
        <v>6374.38</v>
      </c>
      <c r="U27" s="93">
        <f t="shared" si="1"/>
        <v>664.43840220385664</v>
      </c>
      <c r="V27" s="23">
        <f t="shared" si="7"/>
        <v>55.369866850321387</v>
      </c>
      <c r="W27" s="43"/>
    </row>
    <row r="28" spans="1:23" x14ac:dyDescent="0.3">
      <c r="A28" s="102" t="s">
        <v>34</v>
      </c>
      <c r="B28" s="117">
        <v>733</v>
      </c>
      <c r="C28" s="109">
        <f t="shared" si="6"/>
        <v>642959.9</v>
      </c>
      <c r="D28" s="22">
        <v>281672.87</v>
      </c>
      <c r="E28" s="22">
        <v>77087.25</v>
      </c>
      <c r="F28" s="22">
        <v>462.6</v>
      </c>
      <c r="G28" s="22">
        <v>2071.94</v>
      </c>
      <c r="H28" s="22">
        <v>131073.06</v>
      </c>
      <c r="I28" s="22">
        <v>9249.23</v>
      </c>
      <c r="J28" s="22">
        <v>15728.95</v>
      </c>
      <c r="K28" s="22">
        <v>11683.47</v>
      </c>
      <c r="L28" s="22">
        <v>571.16</v>
      </c>
      <c r="M28" s="22">
        <v>28268.07</v>
      </c>
      <c r="N28" s="22">
        <v>49.02</v>
      </c>
      <c r="O28" s="22">
        <v>459.86</v>
      </c>
      <c r="P28" s="22">
        <v>23094.17</v>
      </c>
      <c r="Q28" s="22">
        <v>42961.89</v>
      </c>
      <c r="R28" s="22">
        <v>12301.66</v>
      </c>
      <c r="S28" s="22"/>
      <c r="T28" s="84">
        <v>6224.7</v>
      </c>
      <c r="U28" s="93">
        <f t="shared" si="1"/>
        <v>877.16221009549804</v>
      </c>
      <c r="V28" s="23">
        <f t="shared" si="7"/>
        <v>73.096850841291499</v>
      </c>
    </row>
    <row r="29" spans="1:23" x14ac:dyDescent="0.3">
      <c r="A29" s="103" t="s">
        <v>35</v>
      </c>
      <c r="B29" s="117">
        <v>123</v>
      </c>
      <c r="C29" s="109">
        <f t="shared" si="6"/>
        <v>104991.15</v>
      </c>
      <c r="D29" s="22">
        <v>57029.57</v>
      </c>
      <c r="E29" s="22">
        <v>16853.04</v>
      </c>
      <c r="F29" s="22">
        <v>0</v>
      </c>
      <c r="G29" s="22">
        <v>1780.81</v>
      </c>
      <c r="H29" s="22">
        <v>16596.419999999998</v>
      </c>
      <c r="I29" s="22">
        <v>540.65</v>
      </c>
      <c r="J29" s="22">
        <v>2705.17</v>
      </c>
      <c r="K29" s="22">
        <v>2174.1999999999998</v>
      </c>
      <c r="L29" s="22">
        <v>139.32</v>
      </c>
      <c r="M29" s="22">
        <v>2032.43</v>
      </c>
      <c r="N29" s="22">
        <v>339.41</v>
      </c>
      <c r="O29" s="22">
        <v>0</v>
      </c>
      <c r="P29" s="22">
        <v>2005.17</v>
      </c>
      <c r="Q29" s="22">
        <v>0</v>
      </c>
      <c r="R29" s="22">
        <v>1717.55</v>
      </c>
      <c r="S29" s="22"/>
      <c r="T29" s="84">
        <v>1077.4100000000001</v>
      </c>
      <c r="U29" s="93">
        <f t="shared" si="1"/>
        <v>853.58658536585358</v>
      </c>
      <c r="V29" s="23">
        <f t="shared" si="7"/>
        <v>71.132215447154465</v>
      </c>
    </row>
    <row r="30" spans="1:23" x14ac:dyDescent="0.3">
      <c r="A30" s="102" t="s">
        <v>36</v>
      </c>
      <c r="B30" s="117">
        <v>125</v>
      </c>
      <c r="C30" s="109">
        <f t="shared" si="6"/>
        <v>197747.84999999998</v>
      </c>
      <c r="D30" s="22">
        <v>83073.55</v>
      </c>
      <c r="E30" s="22">
        <v>24742.71</v>
      </c>
      <c r="F30" s="22">
        <v>0</v>
      </c>
      <c r="G30" s="22">
        <v>1118.3900000000001</v>
      </c>
      <c r="H30" s="22">
        <v>58967.5</v>
      </c>
      <c r="I30" s="22">
        <v>1190.52</v>
      </c>
      <c r="J30" s="22">
        <v>2101.94</v>
      </c>
      <c r="K30" s="22">
        <v>1598.75</v>
      </c>
      <c r="L30" s="22">
        <v>0</v>
      </c>
      <c r="M30" s="22">
        <v>3800.88</v>
      </c>
      <c r="N30" s="22">
        <v>147.30000000000001</v>
      </c>
      <c r="O30" s="22">
        <v>166.37</v>
      </c>
      <c r="P30" s="22">
        <v>5694.02</v>
      </c>
      <c r="Q30" s="22">
        <v>10645.87</v>
      </c>
      <c r="R30" s="22">
        <v>2656.19</v>
      </c>
      <c r="S30" s="22"/>
      <c r="T30" s="84">
        <v>1843.86</v>
      </c>
      <c r="U30" s="93">
        <f t="shared" si="1"/>
        <v>1581.9827999999998</v>
      </c>
      <c r="V30" s="23">
        <f t="shared" si="7"/>
        <v>131.83189999999999</v>
      </c>
    </row>
    <row r="31" spans="1:23" x14ac:dyDescent="0.3">
      <c r="A31" s="102" t="s">
        <v>37</v>
      </c>
      <c r="B31" s="117">
        <f>107+78</f>
        <v>185</v>
      </c>
      <c r="C31" s="109">
        <f t="shared" si="6"/>
        <v>355941.6399999999</v>
      </c>
      <c r="D31" s="22">
        <v>239521.83</v>
      </c>
      <c r="E31" s="22">
        <v>64852.82</v>
      </c>
      <c r="F31" s="22">
        <v>0</v>
      </c>
      <c r="G31" s="22">
        <v>1801.44</v>
      </c>
      <c r="H31" s="22">
        <v>20507.16</v>
      </c>
      <c r="I31" s="22">
        <v>5657.77</v>
      </c>
      <c r="J31" s="22">
        <v>4500.1499999999996</v>
      </c>
      <c r="K31" s="22">
        <v>1729.23</v>
      </c>
      <c r="L31" s="22">
        <v>304.92</v>
      </c>
      <c r="M31" s="22">
        <v>2025.17</v>
      </c>
      <c r="N31" s="22">
        <v>239.94</v>
      </c>
      <c r="O31" s="22">
        <v>286.99</v>
      </c>
      <c r="P31" s="22">
        <v>4658.7299999999996</v>
      </c>
      <c r="Q31" s="22">
        <v>7159.56</v>
      </c>
      <c r="R31" s="22">
        <v>1362.26</v>
      </c>
      <c r="S31" s="22"/>
      <c r="T31" s="84">
        <v>1333.67</v>
      </c>
      <c r="U31" s="93">
        <f t="shared" si="1"/>
        <v>1924.0088648648643</v>
      </c>
      <c r="V31" s="23">
        <f t="shared" si="7"/>
        <v>160.33407207207202</v>
      </c>
    </row>
    <row r="32" spans="1:23" x14ac:dyDescent="0.3">
      <c r="A32" s="102" t="s">
        <v>38</v>
      </c>
      <c r="B32" s="117">
        <v>207</v>
      </c>
      <c r="C32" s="109">
        <f t="shared" si="6"/>
        <v>378211.10000000003</v>
      </c>
      <c r="D32" s="22">
        <v>168028.49</v>
      </c>
      <c r="E32" s="22">
        <v>48316.89</v>
      </c>
      <c r="F32" s="22">
        <v>49.2</v>
      </c>
      <c r="G32" s="22">
        <v>2522.54</v>
      </c>
      <c r="H32" s="22">
        <v>99039.5</v>
      </c>
      <c r="I32" s="22">
        <v>3967.43</v>
      </c>
      <c r="J32" s="22">
        <v>5379.46</v>
      </c>
      <c r="K32" s="22">
        <v>2732.64</v>
      </c>
      <c r="L32" s="22">
        <v>0</v>
      </c>
      <c r="M32" s="22">
        <v>12687.55</v>
      </c>
      <c r="N32" s="22">
        <v>228.15</v>
      </c>
      <c r="O32" s="22">
        <v>55.95</v>
      </c>
      <c r="P32" s="22">
        <v>11649.45</v>
      </c>
      <c r="Q32" s="22">
        <v>18099.96</v>
      </c>
      <c r="R32" s="22">
        <v>2135.54</v>
      </c>
      <c r="S32" s="22"/>
      <c r="T32" s="84">
        <v>3318.35</v>
      </c>
      <c r="U32" s="93">
        <f t="shared" si="1"/>
        <v>1827.1067632850243</v>
      </c>
      <c r="V32" s="23">
        <f t="shared" si="7"/>
        <v>152.25889694041868</v>
      </c>
    </row>
    <row r="33" spans="1:22" x14ac:dyDescent="0.3">
      <c r="A33" s="102" t="s">
        <v>39</v>
      </c>
      <c r="B33" s="117">
        <v>175</v>
      </c>
      <c r="C33" s="109">
        <f t="shared" si="6"/>
        <v>169760.25999999998</v>
      </c>
      <c r="D33" s="22">
        <v>72191.81</v>
      </c>
      <c r="E33" s="22">
        <v>20940.57</v>
      </c>
      <c r="F33" s="22">
        <v>8</v>
      </c>
      <c r="G33" s="22">
        <v>2181.0300000000002</v>
      </c>
      <c r="H33" s="22">
        <v>39786.11</v>
      </c>
      <c r="I33" s="22">
        <v>1519.99</v>
      </c>
      <c r="J33" s="22">
        <v>2203.8000000000002</v>
      </c>
      <c r="K33" s="22">
        <v>3068.61</v>
      </c>
      <c r="L33" s="22">
        <v>139.32</v>
      </c>
      <c r="M33" s="22">
        <v>7355.89</v>
      </c>
      <c r="N33" s="22">
        <v>0</v>
      </c>
      <c r="O33" s="22">
        <v>97.9</v>
      </c>
      <c r="P33" s="22">
        <v>3362.83</v>
      </c>
      <c r="Q33" s="22">
        <v>12016.12</v>
      </c>
      <c r="R33" s="22">
        <v>2910.53</v>
      </c>
      <c r="S33" s="22"/>
      <c r="T33" s="84">
        <v>1977.75</v>
      </c>
      <c r="U33" s="93">
        <f t="shared" si="1"/>
        <v>970.05862857142847</v>
      </c>
      <c r="V33" s="23">
        <f t="shared" si="7"/>
        <v>80.838219047619035</v>
      </c>
    </row>
    <row r="34" spans="1:22" x14ac:dyDescent="0.3">
      <c r="A34" s="102" t="s">
        <v>40</v>
      </c>
      <c r="B34" s="117">
        <f>102+31</f>
        <v>133</v>
      </c>
      <c r="C34" s="109">
        <f t="shared" si="6"/>
        <v>359816.26000000013</v>
      </c>
      <c r="D34" s="22">
        <v>225201.89</v>
      </c>
      <c r="E34" s="22">
        <v>65935.009999999995</v>
      </c>
      <c r="F34" s="22">
        <v>24</v>
      </c>
      <c r="G34" s="22">
        <v>1440.7</v>
      </c>
      <c r="H34" s="22">
        <v>37415.67</v>
      </c>
      <c r="I34" s="22">
        <v>1677.53</v>
      </c>
      <c r="J34" s="22">
        <v>3721.2</v>
      </c>
      <c r="K34" s="22">
        <v>985.41</v>
      </c>
      <c r="L34" s="22">
        <v>377.52</v>
      </c>
      <c r="M34" s="22">
        <v>5483.74</v>
      </c>
      <c r="N34" s="22">
        <v>144.02000000000001</v>
      </c>
      <c r="O34" s="22">
        <v>34.93</v>
      </c>
      <c r="P34" s="22">
        <v>7212.52</v>
      </c>
      <c r="Q34" s="56">
        <v>5083.82</v>
      </c>
      <c r="R34" s="22">
        <v>2624.09</v>
      </c>
      <c r="S34" s="22"/>
      <c r="T34" s="84">
        <v>2454.21</v>
      </c>
      <c r="U34" s="93">
        <f t="shared" si="1"/>
        <v>2705.3854135338356</v>
      </c>
      <c r="V34" s="23">
        <f t="shared" si="7"/>
        <v>225.44878446115297</v>
      </c>
    </row>
    <row r="35" spans="1:22" x14ac:dyDescent="0.3">
      <c r="A35" s="102" t="s">
        <v>41</v>
      </c>
      <c r="B35" s="117">
        <f>40+65</f>
        <v>105</v>
      </c>
      <c r="C35" s="109">
        <f t="shared" si="6"/>
        <v>376937.69999999995</v>
      </c>
      <c r="D35" s="22">
        <v>251838.48</v>
      </c>
      <c r="E35" s="22">
        <v>67535.55</v>
      </c>
      <c r="F35" s="22">
        <v>0</v>
      </c>
      <c r="G35" s="22">
        <v>150.13</v>
      </c>
      <c r="H35" s="22">
        <v>10278.68</v>
      </c>
      <c r="I35" s="22">
        <v>3218.11</v>
      </c>
      <c r="J35" s="22">
        <v>2610.54</v>
      </c>
      <c r="K35" s="22">
        <v>1190.73</v>
      </c>
      <c r="L35" s="22">
        <v>25.69</v>
      </c>
      <c r="M35" s="22">
        <v>4498.66</v>
      </c>
      <c r="N35" s="22">
        <v>24825.22</v>
      </c>
      <c r="O35" s="22">
        <v>93.8</v>
      </c>
      <c r="P35" s="22">
        <v>4970.96</v>
      </c>
      <c r="Q35" s="56">
        <v>3239</v>
      </c>
      <c r="R35" s="22">
        <v>1918.08</v>
      </c>
      <c r="S35" s="22"/>
      <c r="T35" s="84">
        <v>544.07000000000005</v>
      </c>
      <c r="U35" s="93">
        <f t="shared" si="1"/>
        <v>3589.8828571428567</v>
      </c>
      <c r="V35" s="23">
        <f t="shared" si="7"/>
        <v>299.15690476190474</v>
      </c>
    </row>
    <row r="36" spans="1:22" x14ac:dyDescent="0.3">
      <c r="A36" s="102" t="s">
        <v>65</v>
      </c>
      <c r="B36" s="117">
        <f>14+29</f>
        <v>43</v>
      </c>
      <c r="C36" s="109">
        <f t="shared" si="6"/>
        <v>374349.07000000012</v>
      </c>
      <c r="D36" s="22">
        <v>236231.41</v>
      </c>
      <c r="E36" s="22">
        <v>65824.63</v>
      </c>
      <c r="F36" s="22">
        <v>0</v>
      </c>
      <c r="G36" s="22">
        <v>461.7</v>
      </c>
      <c r="H36" s="22">
        <v>11053.01</v>
      </c>
      <c r="I36" s="22">
        <v>1292.96</v>
      </c>
      <c r="J36" s="22">
        <v>1865.65</v>
      </c>
      <c r="K36" s="22">
        <v>461.73</v>
      </c>
      <c r="L36" s="22">
        <v>203.28</v>
      </c>
      <c r="M36" s="22">
        <v>4249.3599999999997</v>
      </c>
      <c r="N36" s="22">
        <v>41197.21</v>
      </c>
      <c r="O36" s="22">
        <v>108.06</v>
      </c>
      <c r="P36" s="22">
        <v>4419.25</v>
      </c>
      <c r="Q36" s="56">
        <v>3003.68</v>
      </c>
      <c r="R36" s="22">
        <v>2992.59</v>
      </c>
      <c r="S36" s="22"/>
      <c r="T36" s="84">
        <v>984.55</v>
      </c>
      <c r="U36" s="93">
        <f t="shared" si="1"/>
        <v>8705.7923255813985</v>
      </c>
      <c r="V36" s="23">
        <f t="shared" si="7"/>
        <v>725.48269379844987</v>
      </c>
    </row>
    <row r="37" spans="1:22" x14ac:dyDescent="0.3">
      <c r="A37" s="102" t="s">
        <v>42</v>
      </c>
      <c r="B37" s="117">
        <f>294+19</f>
        <v>313</v>
      </c>
      <c r="C37" s="109">
        <f>SUM(D37:T37)</f>
        <v>316504.24000000011</v>
      </c>
      <c r="D37" s="22">
        <v>145709.19</v>
      </c>
      <c r="E37" s="22">
        <v>41084.03</v>
      </c>
      <c r="F37" s="22">
        <v>68.5</v>
      </c>
      <c r="G37" s="37">
        <v>2431.92</v>
      </c>
      <c r="H37" s="37">
        <v>52561.98</v>
      </c>
      <c r="I37" s="37">
        <v>3782.47</v>
      </c>
      <c r="J37" s="37">
        <v>19420.09</v>
      </c>
      <c r="K37" s="37">
        <v>1739.43</v>
      </c>
      <c r="L37" s="37">
        <v>290.39999999999998</v>
      </c>
      <c r="M37" s="37">
        <v>15624.42</v>
      </c>
      <c r="N37" s="37">
        <v>48.52</v>
      </c>
      <c r="O37" s="37">
        <v>302.39</v>
      </c>
      <c r="P37" s="37">
        <v>6208.46</v>
      </c>
      <c r="Q37" s="57">
        <v>15998.01</v>
      </c>
      <c r="R37" s="37">
        <v>7275.11</v>
      </c>
      <c r="S37" s="22"/>
      <c r="T37" s="84">
        <v>3959.32</v>
      </c>
      <c r="U37" s="93">
        <f t="shared" si="1"/>
        <v>1011.195654952077</v>
      </c>
      <c r="V37" s="23">
        <f t="shared" si="7"/>
        <v>84.266304579339746</v>
      </c>
    </row>
    <row r="38" spans="1:22" x14ac:dyDescent="0.3">
      <c r="A38" s="102" t="s">
        <v>43</v>
      </c>
      <c r="B38" s="117">
        <v>148</v>
      </c>
      <c r="C38" s="109">
        <f t="shared" ref="C38" si="8">SUM(D38:T38)</f>
        <v>274346.05000000005</v>
      </c>
      <c r="D38" s="22">
        <v>152232.51</v>
      </c>
      <c r="E38" s="22">
        <v>41651</v>
      </c>
      <c r="F38" s="22">
        <v>0</v>
      </c>
      <c r="G38" s="37">
        <v>153.5</v>
      </c>
      <c r="H38" s="37">
        <v>13230.58</v>
      </c>
      <c r="I38" s="37">
        <v>326.48</v>
      </c>
      <c r="J38" s="37">
        <v>6657.51</v>
      </c>
      <c r="K38" s="37">
        <v>1816.99</v>
      </c>
      <c r="L38" s="37">
        <v>101.64</v>
      </c>
      <c r="M38" s="37">
        <v>6774.22</v>
      </c>
      <c r="N38" s="37">
        <v>34744.33</v>
      </c>
      <c r="O38" s="37">
        <v>83.9</v>
      </c>
      <c r="P38" s="37">
        <v>5586.84</v>
      </c>
      <c r="Q38" s="57">
        <v>3843.64</v>
      </c>
      <c r="R38" s="37">
        <v>4089.07</v>
      </c>
      <c r="S38" s="22"/>
      <c r="T38" s="84">
        <v>3053.84</v>
      </c>
      <c r="U38" s="93">
        <f t="shared" si="1"/>
        <v>1853.6895270270275</v>
      </c>
      <c r="V38" s="23">
        <f t="shared" si="7"/>
        <v>154.47412725225229</v>
      </c>
    </row>
    <row r="39" spans="1:22" ht="15" thickBot="1" x14ac:dyDescent="0.35">
      <c r="A39" s="104" t="s">
        <v>44</v>
      </c>
      <c r="B39" s="120">
        <v>305</v>
      </c>
      <c r="C39" s="111">
        <f>SUM(D39:T39)</f>
        <v>313202.73</v>
      </c>
      <c r="D39" s="40">
        <v>141308.92000000001</v>
      </c>
      <c r="E39" s="40">
        <v>39393.06</v>
      </c>
      <c r="F39" s="40">
        <v>8.1999999999999993</v>
      </c>
      <c r="G39" s="39">
        <v>5608.18</v>
      </c>
      <c r="H39" s="39">
        <v>28276.400000000001</v>
      </c>
      <c r="I39" s="39">
        <v>2072.1799999999998</v>
      </c>
      <c r="J39" s="39">
        <v>9550.6299999999992</v>
      </c>
      <c r="K39" s="39">
        <v>5010.05</v>
      </c>
      <c r="L39" s="39">
        <v>163</v>
      </c>
      <c r="M39" s="39">
        <v>11541.41</v>
      </c>
      <c r="N39" s="39">
        <v>33025.980000000003</v>
      </c>
      <c r="O39" s="39">
        <v>207.92</v>
      </c>
      <c r="P39" s="39">
        <v>6843.99</v>
      </c>
      <c r="Q39" s="58">
        <v>19784.580000000002</v>
      </c>
      <c r="R39" s="39">
        <v>5133.29</v>
      </c>
      <c r="S39" s="40"/>
      <c r="T39" s="87">
        <v>5274.94</v>
      </c>
      <c r="U39" s="95">
        <f t="shared" si="1"/>
        <v>1026.8941967213113</v>
      </c>
      <c r="V39" s="27">
        <f t="shared" si="7"/>
        <v>85.574516393442607</v>
      </c>
    </row>
    <row r="40" spans="1:22" ht="15" thickBot="1" x14ac:dyDescent="0.35">
      <c r="A40" s="106" t="s">
        <v>45</v>
      </c>
      <c r="B40" s="122">
        <f t="shared" ref="B40:T40" si="9">B9+B25</f>
        <v>5062</v>
      </c>
      <c r="C40" s="113">
        <f t="shared" si="9"/>
        <v>11129111.780000001</v>
      </c>
      <c r="D40" s="73">
        <f t="shared" si="9"/>
        <v>6719426.4000000004</v>
      </c>
      <c r="E40" s="73">
        <f t="shared" si="9"/>
        <v>1866799.3</v>
      </c>
      <c r="F40" s="73">
        <f t="shared" si="9"/>
        <v>846.95</v>
      </c>
      <c r="G40" s="74">
        <f t="shared" si="9"/>
        <v>37076.399999999994</v>
      </c>
      <c r="H40" s="74">
        <f t="shared" si="9"/>
        <v>1163466.33</v>
      </c>
      <c r="I40" s="74">
        <f t="shared" si="9"/>
        <v>67733.259999999995</v>
      </c>
      <c r="J40" s="74">
        <f t="shared" si="9"/>
        <v>163547.78999999998</v>
      </c>
      <c r="K40" s="74">
        <f t="shared" si="9"/>
        <v>56488.12000000001</v>
      </c>
      <c r="L40" s="74">
        <f t="shared" si="9"/>
        <v>26963.23</v>
      </c>
      <c r="M40" s="74">
        <f t="shared" si="9"/>
        <v>212662.09000000003</v>
      </c>
      <c r="N40" s="74">
        <f t="shared" si="9"/>
        <v>259043.20000000001</v>
      </c>
      <c r="O40" s="74">
        <f t="shared" si="9"/>
        <v>4718.5300000000007</v>
      </c>
      <c r="P40" s="74">
        <f t="shared" si="9"/>
        <v>182306.75</v>
      </c>
      <c r="Q40" s="74">
        <f t="shared" si="9"/>
        <v>224713.65000000002</v>
      </c>
      <c r="R40" s="74">
        <f t="shared" si="9"/>
        <v>99929.35</v>
      </c>
      <c r="S40" s="74">
        <f t="shared" si="9"/>
        <v>0</v>
      </c>
      <c r="T40" s="89">
        <f t="shared" si="9"/>
        <v>43390.43</v>
      </c>
      <c r="U40" s="98">
        <f t="shared" si="1"/>
        <v>2198.5602094033979</v>
      </c>
      <c r="V40" s="75">
        <f>U40/12</f>
        <v>183.21335078361651</v>
      </c>
    </row>
    <row r="41" spans="1:22" x14ac:dyDescent="0.3">
      <c r="A41" s="146" t="s">
        <v>61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</row>
    <row r="42" spans="1:22" x14ac:dyDescent="0.3">
      <c r="A42" s="28"/>
      <c r="B42" s="20"/>
      <c r="C42" s="19"/>
      <c r="D42" s="19"/>
      <c r="E42" s="17"/>
      <c r="F42" s="17"/>
      <c r="G42" s="17"/>
      <c r="H42" s="17"/>
      <c r="I42" s="17"/>
      <c r="J42" s="17"/>
      <c r="K42" s="17"/>
      <c r="L42" s="17"/>
      <c r="M42" s="19"/>
      <c r="N42" s="19"/>
      <c r="O42" s="19"/>
      <c r="P42" s="19"/>
      <c r="Q42" s="19"/>
      <c r="R42" s="19"/>
      <c r="S42" s="19"/>
      <c r="T42" s="29"/>
      <c r="U42" s="30"/>
      <c r="V42" s="30"/>
    </row>
    <row r="43" spans="1:22" x14ac:dyDescent="0.3">
      <c r="A43" s="46" t="s">
        <v>59</v>
      </c>
      <c r="B43" s="20"/>
      <c r="C43" s="19"/>
      <c r="D43" s="19"/>
      <c r="E43" s="17"/>
      <c r="F43" s="17"/>
      <c r="G43" s="17"/>
      <c r="H43" s="17"/>
      <c r="I43" s="17"/>
      <c r="J43" s="17"/>
      <c r="K43" s="17"/>
      <c r="L43" s="17"/>
      <c r="M43" s="19"/>
      <c r="N43" s="19"/>
      <c r="O43" s="19"/>
      <c r="P43" s="19"/>
      <c r="Q43" s="19"/>
      <c r="R43" s="19"/>
      <c r="S43" s="19"/>
      <c r="T43" s="29"/>
      <c r="U43" s="30"/>
      <c r="V43" s="30"/>
    </row>
    <row r="44" spans="1:22" x14ac:dyDescent="0.3">
      <c r="A44" s="46" t="s">
        <v>68</v>
      </c>
      <c r="B44" s="20"/>
      <c r="C44" s="19"/>
      <c r="D44" s="19"/>
      <c r="E44" s="17"/>
      <c r="F44" s="17"/>
      <c r="G44" s="17"/>
      <c r="H44" s="17"/>
      <c r="I44" s="17"/>
      <c r="J44" s="17"/>
      <c r="K44" s="17"/>
      <c r="L44" s="17"/>
      <c r="M44" s="19"/>
      <c r="N44" s="19"/>
      <c r="O44" s="19"/>
      <c r="P44" s="19"/>
      <c r="Q44" s="19"/>
      <c r="R44" s="19"/>
      <c r="S44" s="19"/>
      <c r="T44" s="29"/>
      <c r="U44" s="30"/>
      <c r="V44" s="30"/>
    </row>
    <row r="45" spans="1:22" x14ac:dyDescent="0.3">
      <c r="A45" s="123" t="s">
        <v>69</v>
      </c>
      <c r="B45" s="20"/>
      <c r="C45" s="19"/>
      <c r="D45" s="19"/>
      <c r="E45" s="17"/>
      <c r="F45" s="17"/>
      <c r="G45" s="17"/>
      <c r="H45" s="17"/>
      <c r="I45" s="17"/>
      <c r="J45" s="17"/>
      <c r="K45" s="17"/>
      <c r="L45" s="17"/>
      <c r="M45" s="19"/>
      <c r="N45" s="19"/>
      <c r="O45" s="19"/>
      <c r="P45" s="19"/>
      <c r="Q45" s="19"/>
      <c r="R45" s="19"/>
      <c r="S45" s="19"/>
      <c r="T45" s="29"/>
      <c r="U45" s="30"/>
      <c r="V45" s="30"/>
    </row>
    <row r="46" spans="1:22" ht="15.6" x14ac:dyDescent="0.3">
      <c r="A46" s="132" t="s">
        <v>63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</row>
  </sheetData>
  <mergeCells count="17">
    <mergeCell ref="A46:V46"/>
    <mergeCell ref="F5:F7"/>
    <mergeCell ref="G5:L5"/>
    <mergeCell ref="M5:R5"/>
    <mergeCell ref="S5:S7"/>
    <mergeCell ref="T5:T7"/>
    <mergeCell ref="A41:V41"/>
    <mergeCell ref="Q2:V2"/>
    <mergeCell ref="A3:V3"/>
    <mergeCell ref="A4:A7"/>
    <mergeCell ref="B4:B7"/>
    <mergeCell ref="C4:C7"/>
    <mergeCell ref="G4:L4"/>
    <mergeCell ref="M4:R4"/>
    <mergeCell ref="U4:V7"/>
    <mergeCell ref="D5:D7"/>
    <mergeCell ref="E5:E7"/>
  </mergeCells>
  <hyperlinks>
    <hyperlink ref="A45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5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8E10-DF8D-4386-A640-B7B56C3D326E}">
  <sheetPr>
    <pageSetUpPr fitToPage="1"/>
  </sheetPr>
  <dimension ref="A1:Y16"/>
  <sheetViews>
    <sheetView zoomScale="90" zoomScaleNormal="90" workbookViewId="0">
      <selection activeCell="C4" sqref="C4:C7"/>
    </sheetView>
  </sheetViews>
  <sheetFormatPr defaultColWidth="9.109375" defaultRowHeight="14.4" x14ac:dyDescent="0.3"/>
  <cols>
    <col min="1" max="1" width="25.33203125" style="47" customWidth="1"/>
    <col min="2" max="2" width="9.88671875" style="48" customWidth="1"/>
    <col min="3" max="3" width="11.109375" style="47" customWidth="1"/>
    <col min="4" max="5" width="9.109375" style="47"/>
    <col min="6" max="6" width="8.109375" style="47" customWidth="1"/>
    <col min="7" max="8" width="9.109375" style="47"/>
    <col min="9" max="9" width="8.44140625" style="47" customWidth="1"/>
    <col min="10" max="11" width="8.33203125" style="47" customWidth="1"/>
    <col min="12" max="12" width="7.88671875" style="47" customWidth="1"/>
    <col min="13" max="13" width="9.109375" style="47"/>
    <col min="14" max="14" width="8.33203125" style="47" customWidth="1"/>
    <col min="15" max="15" width="8" style="47" customWidth="1"/>
    <col min="16" max="16" width="9.109375" style="47"/>
    <col min="17" max="17" width="10.109375" style="47" customWidth="1"/>
    <col min="18" max="18" width="9.109375" style="47"/>
    <col min="19" max="19" width="8.33203125" style="47" customWidth="1"/>
    <col min="20" max="20" width="8" style="47" customWidth="1"/>
    <col min="21" max="21" width="9.109375" style="47"/>
    <col min="22" max="22" width="10.6640625" style="47" customWidth="1"/>
    <col min="23" max="23" width="10.44140625" style="47" customWidth="1"/>
    <col min="24" max="24" width="8.44140625" style="47" customWidth="1"/>
    <col min="25" max="25" width="8.88671875" style="47" customWidth="1"/>
    <col min="26" max="16384" width="9.109375" style="47"/>
  </cols>
  <sheetData>
    <row r="1" spans="1:25" ht="19.5" customHeight="1" x14ac:dyDescent="0.3">
      <c r="A1" s="17"/>
      <c r="B1" s="55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54" t="s">
        <v>56</v>
      </c>
    </row>
    <row r="2" spans="1:25" ht="21.6" customHeight="1" x14ac:dyDescent="0.3">
      <c r="A2" s="19"/>
      <c r="B2" s="53"/>
      <c r="C2" s="17"/>
      <c r="D2" s="17"/>
      <c r="E2" s="17"/>
      <c r="F2" s="17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47" t="s">
        <v>70</v>
      </c>
      <c r="S2" s="147"/>
      <c r="T2" s="147"/>
      <c r="U2" s="147"/>
      <c r="V2" s="147"/>
    </row>
    <row r="3" spans="1:25" ht="30" customHeight="1" thickBot="1" x14ac:dyDescent="0.35">
      <c r="A3" s="13" t="s">
        <v>66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5" x14ac:dyDescent="0.3">
      <c r="A4" s="149" t="s">
        <v>1</v>
      </c>
      <c r="B4" s="152" t="s">
        <v>72</v>
      </c>
      <c r="C4" s="155" t="s">
        <v>55</v>
      </c>
      <c r="D4" s="59">
        <v>1100</v>
      </c>
      <c r="E4" s="60">
        <v>1200</v>
      </c>
      <c r="F4" s="60">
        <v>2100</v>
      </c>
      <c r="G4" s="2">
        <v>2200</v>
      </c>
      <c r="H4" s="1"/>
      <c r="I4" s="1"/>
      <c r="J4" s="1"/>
      <c r="K4" s="1"/>
      <c r="L4" s="124"/>
      <c r="M4" s="2">
        <v>2300</v>
      </c>
      <c r="N4" s="1"/>
      <c r="O4" s="1"/>
      <c r="P4" s="1"/>
      <c r="Q4" s="1"/>
      <c r="R4" s="124"/>
      <c r="S4" s="61">
        <v>2400</v>
      </c>
      <c r="T4" s="62">
        <v>5233</v>
      </c>
      <c r="U4" s="158" t="s">
        <v>58</v>
      </c>
      <c r="V4" s="159"/>
    </row>
    <row r="5" spans="1:25" ht="22.5" customHeight="1" x14ac:dyDescent="0.3">
      <c r="A5" s="150"/>
      <c r="B5" s="153"/>
      <c r="C5" s="156"/>
      <c r="D5" s="129" t="s">
        <v>46</v>
      </c>
      <c r="E5" s="129" t="s">
        <v>47</v>
      </c>
      <c r="F5" s="129" t="s">
        <v>48</v>
      </c>
      <c r="G5" s="134" t="s">
        <v>3</v>
      </c>
      <c r="H5" s="135"/>
      <c r="I5" s="135"/>
      <c r="J5" s="135"/>
      <c r="K5" s="135"/>
      <c r="L5" s="136"/>
      <c r="M5" s="137" t="s">
        <v>4</v>
      </c>
      <c r="N5" s="138"/>
      <c r="O5" s="138"/>
      <c r="P5" s="138"/>
      <c r="Q5" s="138"/>
      <c r="R5" s="139"/>
      <c r="S5" s="140" t="s">
        <v>5</v>
      </c>
      <c r="T5" s="162" t="s">
        <v>6</v>
      </c>
      <c r="U5" s="160"/>
      <c r="V5" s="161"/>
    </row>
    <row r="6" spans="1:25" x14ac:dyDescent="0.3">
      <c r="A6" s="150"/>
      <c r="B6" s="153"/>
      <c r="C6" s="156"/>
      <c r="D6" s="130"/>
      <c r="E6" s="130"/>
      <c r="F6" s="130"/>
      <c r="G6" s="21">
        <v>2210</v>
      </c>
      <c r="H6" s="21">
        <v>2220</v>
      </c>
      <c r="I6" s="21">
        <v>2230</v>
      </c>
      <c r="J6" s="21">
        <v>2240</v>
      </c>
      <c r="K6" s="21">
        <v>2250</v>
      </c>
      <c r="L6" s="21">
        <v>2260</v>
      </c>
      <c r="M6" s="21">
        <v>2310</v>
      </c>
      <c r="N6" s="16">
        <v>2320</v>
      </c>
      <c r="O6" s="52">
        <v>2341</v>
      </c>
      <c r="P6" s="16">
        <v>2350</v>
      </c>
      <c r="Q6" s="16">
        <v>2360</v>
      </c>
      <c r="R6" s="16">
        <v>2370</v>
      </c>
      <c r="S6" s="141"/>
      <c r="T6" s="163"/>
      <c r="U6" s="160"/>
      <c r="V6" s="161"/>
    </row>
    <row r="7" spans="1:25" ht="132" x14ac:dyDescent="0.3">
      <c r="A7" s="151"/>
      <c r="B7" s="154"/>
      <c r="C7" s="157"/>
      <c r="D7" s="131"/>
      <c r="E7" s="131"/>
      <c r="F7" s="131"/>
      <c r="G7" s="32" t="s">
        <v>7</v>
      </c>
      <c r="H7" s="32" t="s">
        <v>8</v>
      </c>
      <c r="I7" s="32" t="s">
        <v>49</v>
      </c>
      <c r="J7" s="33" t="s">
        <v>50</v>
      </c>
      <c r="K7" s="32" t="s">
        <v>9</v>
      </c>
      <c r="L7" s="33" t="s">
        <v>51</v>
      </c>
      <c r="M7" s="32" t="s">
        <v>10</v>
      </c>
      <c r="N7" s="34" t="s">
        <v>52</v>
      </c>
      <c r="O7" s="35" t="s">
        <v>11</v>
      </c>
      <c r="P7" s="35" t="s">
        <v>12</v>
      </c>
      <c r="Q7" s="34" t="s">
        <v>54</v>
      </c>
      <c r="R7" s="35" t="s">
        <v>13</v>
      </c>
      <c r="S7" s="142"/>
      <c r="T7" s="164"/>
      <c r="U7" s="160"/>
      <c r="V7" s="161"/>
      <c r="W7" s="51"/>
      <c r="X7" s="50"/>
      <c r="Y7" s="50"/>
    </row>
    <row r="8" spans="1:25" ht="10.5" customHeight="1" thickBot="1" x14ac:dyDescent="0.35">
      <c r="A8" s="63">
        <v>1</v>
      </c>
      <c r="B8" s="64">
        <v>2</v>
      </c>
      <c r="C8" s="65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>
        <v>19</v>
      </c>
      <c r="U8" s="67" t="s">
        <v>14</v>
      </c>
      <c r="V8" s="68" t="s">
        <v>15</v>
      </c>
      <c r="W8" s="49"/>
    </row>
    <row r="9" spans="1:25" s="31" customFormat="1" ht="59.25" customHeight="1" thickBot="1" x14ac:dyDescent="0.35">
      <c r="A9" s="69" t="s">
        <v>57</v>
      </c>
      <c r="B9" s="36">
        <v>726</v>
      </c>
      <c r="C9" s="36">
        <f t="shared" ref="C9" si="0">SUM(D9:T9)</f>
        <v>433158.81999999989</v>
      </c>
      <c r="D9" s="36">
        <v>176898.63</v>
      </c>
      <c r="E9" s="36">
        <v>50164.15</v>
      </c>
      <c r="F9" s="36">
        <v>178.45</v>
      </c>
      <c r="G9" s="36">
        <v>3297.89</v>
      </c>
      <c r="H9" s="36">
        <v>100669.51</v>
      </c>
      <c r="I9" s="36">
        <v>10921.3</v>
      </c>
      <c r="J9" s="36">
        <v>11910.89</v>
      </c>
      <c r="K9" s="36">
        <v>9102.61</v>
      </c>
      <c r="L9" s="36">
        <v>8812.85</v>
      </c>
      <c r="M9" s="36">
        <v>34630.870000000003</v>
      </c>
      <c r="N9" s="36">
        <v>34.35</v>
      </c>
      <c r="O9" s="36">
        <v>1030.1600000000001</v>
      </c>
      <c r="P9" s="36">
        <v>8284.31</v>
      </c>
      <c r="Q9" s="36"/>
      <c r="R9" s="36">
        <v>10848.47</v>
      </c>
      <c r="S9" s="36"/>
      <c r="T9" s="36">
        <v>6374.38</v>
      </c>
      <c r="U9" s="70">
        <f t="shared" ref="U9" si="1">C9/B9</f>
        <v>596.63749311294748</v>
      </c>
      <c r="V9" s="71">
        <f t="shared" ref="V9" si="2">U9/12</f>
        <v>49.719791092745623</v>
      </c>
      <c r="W9" s="43"/>
    </row>
    <row r="10" spans="1:25" s="31" customFormat="1" ht="24" customHeight="1" x14ac:dyDescent="0.3">
      <c r="A10" s="148" t="s">
        <v>62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</row>
    <row r="11" spans="1:25" s="31" customFormat="1" x14ac:dyDescent="0.3">
      <c r="A11" s="28"/>
      <c r="B11" s="20"/>
      <c r="C11" s="19"/>
      <c r="D11" s="19"/>
      <c r="E11" s="17"/>
      <c r="F11" s="17"/>
      <c r="G11" s="17"/>
      <c r="H11" s="17"/>
      <c r="I11" s="17"/>
      <c r="J11" s="17"/>
      <c r="K11" s="17"/>
      <c r="L11" s="17"/>
      <c r="M11" s="19"/>
      <c r="N11" s="19"/>
      <c r="O11" s="19"/>
      <c r="P11" s="19"/>
      <c r="Q11" s="19"/>
      <c r="R11" s="19"/>
      <c r="S11" s="19"/>
      <c r="T11" s="29"/>
      <c r="U11" s="30"/>
      <c r="V11" s="30"/>
    </row>
    <row r="12" spans="1:25" s="31" customFormat="1" x14ac:dyDescent="0.3">
      <c r="A12" s="46" t="s">
        <v>59</v>
      </c>
      <c r="B12" s="20"/>
      <c r="C12" s="19"/>
      <c r="D12" s="19"/>
      <c r="E12" s="17"/>
      <c r="F12" s="17"/>
      <c r="G12" s="17"/>
      <c r="H12" s="17"/>
      <c r="I12" s="17"/>
      <c r="J12" s="17"/>
      <c r="K12" s="17"/>
      <c r="L12" s="17"/>
      <c r="M12" s="19"/>
      <c r="N12" s="19"/>
      <c r="O12" s="19"/>
      <c r="P12" s="19"/>
      <c r="Q12" s="19"/>
      <c r="R12" s="19"/>
      <c r="S12" s="19"/>
      <c r="T12" s="29"/>
      <c r="U12" s="30"/>
      <c r="V12" s="30"/>
    </row>
    <row r="13" spans="1:25" s="31" customFormat="1" x14ac:dyDescent="0.3">
      <c r="A13" s="46" t="s">
        <v>68</v>
      </c>
      <c r="B13" s="20"/>
      <c r="C13" s="19"/>
      <c r="D13" s="19"/>
      <c r="E13" s="17"/>
      <c r="F13" s="17"/>
      <c r="G13" s="17"/>
      <c r="H13" s="17"/>
      <c r="I13" s="17"/>
      <c r="J13" s="17"/>
      <c r="K13" s="17"/>
      <c r="L13" s="17"/>
      <c r="M13" s="19"/>
      <c r="N13" s="19"/>
      <c r="O13" s="19"/>
      <c r="P13" s="19"/>
      <c r="Q13" s="19"/>
      <c r="R13" s="19"/>
      <c r="S13" s="19"/>
      <c r="T13" s="29"/>
      <c r="U13" s="30"/>
      <c r="V13" s="30"/>
    </row>
    <row r="14" spans="1:25" x14ac:dyDescent="0.3">
      <c r="A14" s="123" t="s">
        <v>69</v>
      </c>
    </row>
    <row r="16" spans="1:25" ht="15.6" x14ac:dyDescent="0.3">
      <c r="A16" s="132" t="s">
        <v>63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</row>
  </sheetData>
  <mergeCells count="17">
    <mergeCell ref="A16:V16"/>
    <mergeCell ref="R2:V2"/>
    <mergeCell ref="A10:V10"/>
    <mergeCell ref="A3:V3"/>
    <mergeCell ref="A4:A7"/>
    <mergeCell ref="B4:B7"/>
    <mergeCell ref="C4:C7"/>
    <mergeCell ref="G4:L4"/>
    <mergeCell ref="M4:R4"/>
    <mergeCell ref="U4:V7"/>
    <mergeCell ref="D5:D7"/>
    <mergeCell ref="E5:E7"/>
    <mergeCell ref="F5:F7"/>
    <mergeCell ref="G5:L5"/>
    <mergeCell ref="M5:R5"/>
    <mergeCell ref="S5:S7"/>
    <mergeCell ref="T5:T7"/>
  </mergeCells>
  <hyperlinks>
    <hyperlink ref="A14" r:id="rId1" xr:uid="{00000000-0004-0000-0100-000000000000}"/>
  </hyperlinks>
  <pageMargins left="0.118110236220472" right="0.118110236220472" top="0.15748031496063" bottom="0.15748031496063" header="0.31496062992126" footer="0.31496062992126"/>
  <pageSetup paperSize="9"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01.09.2024.</vt:lpstr>
      <vt:lpstr>KVSK_IZVSK_01.01.2024.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Uldis Katlaps</dc:creator>
  <cp:keywords/>
  <dc:description/>
  <cp:lastModifiedBy>Aija Šprunka</cp:lastModifiedBy>
  <cp:lastPrinted>2023-09-05T12:14:03Z</cp:lastPrinted>
  <dcterms:created xsi:type="dcterms:W3CDTF">2021-10-03T14:35:38Z</dcterms:created>
  <dcterms:modified xsi:type="dcterms:W3CDTF">2024-10-22T13:23:45Z</dcterms:modified>
  <cp:category/>
</cp:coreProperties>
</file>